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<sst xmlns="http://schemas.openxmlformats.org/spreadsheetml/2006/main" count="116" uniqueCount="110">
  <si>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>№ п/п</t>
  </si>
  <si>
    <t>Всього</t>
  </si>
  <si>
    <t>Кількість штатних посад</t>
  </si>
  <si>
    <t>Посадовий оклад (грн.)</t>
  </si>
  <si>
    <t>Доплати (грн)</t>
  </si>
  <si>
    <t>Фонд заробітної плати на місяць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</si>
  <si>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</si>
  <si>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</si>
  <si>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</si>
  <si>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</si>
  <si>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Назва структурного підрозділу та посад</t>
  </si>
  <si>
    <t>Надбавки (грн)</t>
  </si>
  <si>
    <t xml:space="preserve"> за високі досягнення в праці 50%</t>
  </si>
  <si>
    <t>Тарифний розряд</t>
  </si>
  <si>
    <t xml:space="preserve"> за вислугу років</t>
  </si>
  <si>
    <t>шкідливі умови  10%</t>
  </si>
  <si>
    <t>Харитон Г.І.</t>
  </si>
  <si>
    <t>Влад В.Г. сумісн</t>
  </si>
  <si>
    <t>Кушнір В.С №4</t>
  </si>
  <si>
    <t>Бойчук Л.Р. №2</t>
  </si>
  <si>
    <t>Скіцько О.Д.</t>
  </si>
  <si>
    <t>Білінська- Фальоса</t>
  </si>
  <si>
    <t>Барановський Д.І.</t>
  </si>
  <si>
    <t>Рева Г.С.</t>
  </si>
  <si>
    <t>Федорюк Л.І.</t>
  </si>
  <si>
    <t>Струтинська В.М.</t>
  </si>
  <si>
    <t>Продан М.Ю</t>
  </si>
  <si>
    <t>Биндяк Н.Д.</t>
  </si>
  <si>
    <t>Волощук А.М.</t>
  </si>
  <si>
    <t>Солтич С.А.</t>
  </si>
  <si>
    <t>Козак Д.Г.</t>
  </si>
  <si>
    <t>Петращук О.І.</t>
  </si>
  <si>
    <t>Кисилиця Г.М.</t>
  </si>
  <si>
    <t>Іліка О.В.</t>
  </si>
  <si>
    <t>(підпис)</t>
  </si>
  <si>
    <t>Фонд заробітної плати за 12 місяців (грн)</t>
  </si>
  <si>
    <t>Директор Народного дому с. Стара Жадова</t>
  </si>
  <si>
    <t>Флорескул О.Ю.</t>
  </si>
  <si>
    <t>Художній керівник Народного дому с. Стара Жадова</t>
  </si>
  <si>
    <t>Попович Г.В.</t>
  </si>
  <si>
    <t>Завідувач клубу с. Дібрівка</t>
  </si>
  <si>
    <t>Завідувач клубу с. Стара Жадова х. Майдан</t>
  </si>
  <si>
    <t>Пуюл В.Г.</t>
  </si>
  <si>
    <t>Технічний працівник клубу с. Стара Жадова х. Майдан</t>
  </si>
  <si>
    <t>Пуюл М.Д.</t>
  </si>
  <si>
    <t>Технічний працівник Народного дому с. Стара Жадова</t>
  </si>
  <si>
    <t>Попельницька Л.І.</t>
  </si>
  <si>
    <t>Технічний працівник клубу с. Дібрівка</t>
  </si>
  <si>
    <t>%</t>
  </si>
  <si>
    <t>Антонюк</t>
  </si>
  <si>
    <t>Комендант</t>
  </si>
  <si>
    <t>Харитон Г.В.</t>
  </si>
  <si>
    <t>від26 листопада 2012 року № 1220</t>
  </si>
  <si>
    <t>ПОГОДЖЕНО:</t>
  </si>
  <si>
    <t>гірські  25%</t>
  </si>
  <si>
    <t xml:space="preserve">Сторожинецький міський голова </t>
  </si>
  <si>
    <t xml:space="preserve"> З місячним фондом заробітної плати -</t>
  </si>
  <si>
    <t>вакансія</t>
  </si>
  <si>
    <t>Кобилянська сум</t>
  </si>
  <si>
    <t>сум. Гаврилюк Т.М.</t>
  </si>
  <si>
    <t>Чернявська Т.К.    Сум 0,5</t>
  </si>
  <si>
    <r>
      <t>Піта Л.І.</t>
    </r>
    <r>
      <rPr>
        <sz val="9"/>
        <color indexed="12"/>
        <rFont val="Arial Cyr"/>
        <family val="0"/>
      </rPr>
      <t xml:space="preserve">  </t>
    </r>
    <r>
      <rPr>
        <sz val="9"/>
        <color indexed="14"/>
        <rFont val="Arial Cyr"/>
        <family val="0"/>
      </rPr>
      <t>Крушельницька Л.В. Декет</t>
    </r>
  </si>
  <si>
    <t>Сиротюк О.Д.</t>
  </si>
  <si>
    <t>Гаврилюк Т.М. Сум</t>
  </si>
  <si>
    <t>до 4173</t>
  </si>
  <si>
    <r>
      <t xml:space="preserve">  Штат у кількості  </t>
    </r>
    <r>
      <rPr>
        <b/>
        <u val="single"/>
        <sz val="12"/>
        <rFont val="Times New Roman"/>
        <family val="1"/>
      </rPr>
      <t xml:space="preserve">31,50 </t>
    </r>
    <r>
      <rPr>
        <sz val="12"/>
        <rFont val="Times New Roman"/>
        <family val="1"/>
      </rPr>
      <t xml:space="preserve"> штатних одиниць</t>
    </r>
  </si>
  <si>
    <t xml:space="preserve">  __________________   Г.П.Сушинська           </t>
  </si>
  <si>
    <t>всього</t>
  </si>
  <si>
    <t xml:space="preserve">     ЗАТВЕРДЖУЮ:</t>
  </si>
  <si>
    <t>м.п.</t>
  </si>
  <si>
    <t xml:space="preserve"> М.М.Карлійчук</t>
  </si>
  <si>
    <t>сто п'ятдесят дві тисячі вісімсот п'ятдесят дев'ять  гривень  63 коп.</t>
  </si>
  <si>
    <t>Завідувач клубу с. Давидівка</t>
  </si>
  <si>
    <t>Завідувач клубу с. Давидівка х. Старий Зруб</t>
  </si>
  <si>
    <t xml:space="preserve">Директор Будинку культури с.Костинці </t>
  </si>
  <si>
    <t xml:space="preserve">Технічний працівник Будинку культури с.Костинці </t>
  </si>
  <si>
    <t xml:space="preserve">Завідувач клубу с. Ясени </t>
  </si>
  <si>
    <t xml:space="preserve">Директор Будинку культури с. Банилів-Підгірний </t>
  </si>
  <si>
    <t xml:space="preserve">Художній керівник Будинку культури с.Банилів-Підгірний </t>
  </si>
  <si>
    <t xml:space="preserve">Технічний працівник Будинку культури с.Банилів-Підгірний </t>
  </si>
  <si>
    <t>Завідувач клубу  с. Давидівка Зруб № 1</t>
  </si>
  <si>
    <t>Завідувач клубу с. Банилів-Підгірний х. Плай</t>
  </si>
  <si>
    <t>Технічний працівник клубу с. Банилів-Підгірний х. Плай</t>
  </si>
  <si>
    <t>Технічний працівник клубу с. Банилів-Підгірний х. Поляни</t>
  </si>
  <si>
    <t>Завідувач клубу с. Банилів-Підгірний х. Поляни</t>
  </si>
  <si>
    <t xml:space="preserve">Директор Будинку культури с. Комарівці </t>
  </si>
  <si>
    <t>Художній керівник Будинку культури с.Комарівці</t>
  </si>
  <si>
    <t>Технічний працівник Будинку культури с. Комарівці</t>
  </si>
  <si>
    <t xml:space="preserve">Оператор газової котельні малолітражних котлів Будинку культури с. Комарівці. </t>
  </si>
  <si>
    <t xml:space="preserve">Завідувач клубу с. Нові Бросківці </t>
  </si>
  <si>
    <t>Завідувач клубу с. Заболоття</t>
  </si>
  <si>
    <t>Технічний працівник клубу с.Нові Бросківці</t>
  </si>
  <si>
    <t>Технічний працівник клубу с.Заболоття</t>
  </si>
  <si>
    <t xml:space="preserve">Завідувач клубу с.Слобода-Комарівці </t>
  </si>
  <si>
    <t xml:space="preserve">Технічний працівник клубу с.Слобода-Комарівці </t>
  </si>
  <si>
    <t>Завідувач клубу с.Бобівці</t>
  </si>
  <si>
    <t>Технічний працівник клубу с.Бобівці</t>
  </si>
  <si>
    <t>Оператор газової котельні малолітражних котлів клубу с. Бобівці</t>
  </si>
  <si>
    <t>Завідувач клубу  с.Зруб-Комарівський</t>
  </si>
  <si>
    <t>Технічний працівник клубу с.Зруб-Комарівський</t>
  </si>
  <si>
    <t>Бухгалтер по закладам культури</t>
  </si>
  <si>
    <t xml:space="preserve">  СТРУКТУРА ШТАТНОГО  РОЗПИСУ</t>
  </si>
  <si>
    <t>ЗАТВЕРДЖУЮ:</t>
  </si>
  <si>
    <t>Начальник відділу культури, туризму та з питань діяльності засобів масової інформації</t>
  </si>
  <si>
    <t>Сторожинецький міський голова</t>
  </si>
  <si>
    <t xml:space="preserve">                                     МП</t>
  </si>
  <si>
    <t>_______________М.М. Карлійчук</t>
  </si>
  <si>
    <t>працівників закладів культури клубного типу Сторожинецької міської ради на 2020 рік</t>
  </si>
  <si>
    <t>Секретар міської ради                                                               І.Г. Матейчук</t>
  </si>
  <si>
    <t xml:space="preserve">Додаток до рішення XXXVIII сесії Сторожинецької міської ради VII скликання від 06.12.2019 року  № 348-38/2019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</si>
</sst>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9"/>
      <color indexed="14"/>
      <name val="Arial Cyr"/>
      <family val="0"/>
    </font>
    <font>
      <sz val="9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9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15" fillId="24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5" fillId="7" borderId="11" xfId="0" applyFont="1" applyFill="1" applyBorder="1" applyAlignment="1">
      <alignment vertical="center" wrapText="1"/>
    </xf>
    <xf numFmtId="2" fontId="0" fillId="7" borderId="11" xfId="0" applyNumberFormat="1" applyFont="1" applyFill="1" applyBorder="1" applyAlignment="1">
      <alignment horizontal="left"/>
    </xf>
    <xf numFmtId="0" fontId="0" fillId="7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2" fontId="24" fillId="0" borderId="0" xfId="0" applyNumberFormat="1" applyFont="1" applyAlignment="1">
      <alignment horizontal="left"/>
    </xf>
    <xf numFmtId="0" fontId="24" fillId="24" borderId="0" xfId="0" applyFont="1" applyFill="1" applyAlignment="1">
      <alignment horizontal="left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" fontId="6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8" fillId="7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/>
    </xf>
    <xf numFmtId="0" fontId="17" fillId="7" borderId="11" xfId="0" applyFont="1" applyFill="1" applyBorder="1" applyAlignment="1">
      <alignment vertical="center" wrapText="1"/>
    </xf>
    <xf numFmtId="0" fontId="29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right"/>
    </xf>
    <xf numFmtId="2" fontId="1" fillId="22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1" fillId="22" borderId="11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4" fillId="2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24" borderId="0" xfId="0" applyFont="1" applyFill="1" applyAlignment="1">
      <alignment/>
    </xf>
    <xf numFmtId="0" fontId="28" fillId="8" borderId="11" xfId="0" applyFont="1" applyFill="1" applyBorder="1" applyAlignment="1">
      <alignment vertical="center" wrapText="1"/>
    </xf>
    <xf numFmtId="0" fontId="15" fillId="8" borderId="11" xfId="0" applyFont="1" applyFill="1" applyBorder="1" applyAlignment="1">
      <alignment vertical="center" wrapText="1"/>
    </xf>
    <xf numFmtId="2" fontId="30" fillId="8" borderId="11" xfId="0" applyNumberFormat="1" applyFont="1" applyFill="1" applyBorder="1" applyAlignment="1">
      <alignment horizontal="left"/>
    </xf>
    <xf numFmtId="0" fontId="1" fillId="22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/>
    </xf>
    <xf numFmtId="0" fontId="31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wrapText="1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24" borderId="0" xfId="0" applyFont="1" applyFill="1" applyAlignment="1">
      <alignment horizontal="center"/>
    </xf>
    <xf numFmtId="0" fontId="3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">
      <selection activeCell="C10" sqref="C10:D10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24.75390625" style="25" hidden="1" customWidth="1"/>
    <col min="4" max="4" width="59.875" style="0" customWidth="1"/>
    <col min="5" max="5" width="0.12890625" style="0" hidden="1" customWidth="1"/>
    <col min="6" max="6" width="9.125" style="0" hidden="1" customWidth="1"/>
    <col min="7" max="9" width="11.25390625" style="0" hidden="1" customWidth="1"/>
    <col min="10" max="10" width="5.625" style="25" hidden="1" customWidth="1"/>
    <col min="11" max="11" width="10.375" style="0" hidden="1" customWidth="1"/>
    <col min="12" max="12" width="4.125" style="0" hidden="1" customWidth="1"/>
    <col min="13" max="13" width="11.125" style="0" hidden="1" customWidth="1"/>
    <col min="14" max="14" width="9.125" style="0" hidden="1" customWidth="1"/>
    <col min="15" max="15" width="0" style="0" hidden="1" customWidth="1"/>
    <col min="16" max="16" width="9.125" style="0" hidden="1" customWidth="1"/>
    <col min="17" max="17" width="10.625" style="0" hidden="1" customWidth="1"/>
    <col min="18" max="18" width="0.2421875" style="0" hidden="1" customWidth="1"/>
    <col min="19" max="19" width="0.12890625" style="0" hidden="1" customWidth="1"/>
    <col min="20" max="20" width="1.25" style="0" hidden="1" customWidth="1"/>
  </cols>
  <sheetData>
    <row r="1" spans="1:4" ht="12.75">
      <c r="A1" s="101" t="s">
        <v>109</v>
      </c>
      <c r="B1" s="101"/>
      <c r="C1" s="101"/>
      <c r="D1" s="101"/>
    </row>
    <row r="2" spans="1:20" ht="14.25" customHeight="1">
      <c r="A2" s="42"/>
      <c r="B2" s="43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88"/>
      <c r="O2" s="88"/>
      <c r="P2" s="88"/>
      <c r="Q2" s="88" t="s">
        <v>6</v>
      </c>
      <c r="R2" s="88"/>
      <c r="S2" s="88"/>
      <c r="T2" s="88"/>
    </row>
    <row r="3" spans="1:20" ht="9.75" customHeight="1">
      <c r="A3" s="42"/>
      <c r="B3" s="43"/>
      <c r="C3" s="44"/>
      <c r="D3" s="44"/>
      <c r="E3" s="44"/>
      <c r="F3" s="44"/>
      <c r="G3" s="45"/>
      <c r="H3" s="46"/>
      <c r="I3" s="46"/>
      <c r="J3" s="46"/>
      <c r="K3" s="46"/>
      <c r="L3" s="46"/>
      <c r="M3" s="46"/>
      <c r="N3" s="88"/>
      <c r="O3" s="88"/>
      <c r="P3" s="88"/>
      <c r="Q3" s="88" t="s">
        <v>7</v>
      </c>
      <c r="R3" s="88"/>
      <c r="S3" s="88"/>
      <c r="T3" s="88"/>
    </row>
    <row r="4" spans="1:20" ht="14.25" customHeight="1" hidden="1">
      <c r="A4" s="42"/>
      <c r="B4" s="43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88"/>
      <c r="O4" s="88"/>
      <c r="P4" s="88"/>
      <c r="Q4" s="88" t="s">
        <v>8</v>
      </c>
      <c r="R4" s="88"/>
      <c r="S4" s="88"/>
      <c r="T4" s="88"/>
    </row>
    <row r="5" spans="1:20" ht="14.25" customHeight="1" hidden="1">
      <c r="A5" s="42"/>
      <c r="B5" s="43"/>
      <c r="C5" s="44"/>
      <c r="D5" s="44"/>
      <c r="E5" s="44"/>
      <c r="F5" s="44"/>
      <c r="G5" s="45"/>
      <c r="H5" s="46"/>
      <c r="I5" s="46"/>
      <c r="J5" s="46"/>
      <c r="K5" s="46"/>
      <c r="L5" s="46"/>
      <c r="M5" s="46"/>
      <c r="N5" s="88"/>
      <c r="O5" s="88"/>
      <c r="P5" s="88"/>
      <c r="Q5" s="88" t="s">
        <v>9</v>
      </c>
      <c r="R5" s="88"/>
      <c r="S5" s="88"/>
      <c r="T5" s="88"/>
    </row>
    <row r="6" spans="1:20" ht="14.25" customHeight="1" hidden="1">
      <c r="A6" s="42"/>
      <c r="B6" s="43"/>
      <c r="C6" s="44"/>
      <c r="D6" s="44"/>
      <c r="E6" s="44"/>
      <c r="F6" s="44"/>
      <c r="G6" s="45"/>
      <c r="H6" s="46"/>
      <c r="I6" s="46"/>
      <c r="J6" s="46"/>
      <c r="K6" s="46"/>
      <c r="L6" s="46"/>
      <c r="M6" s="46"/>
      <c r="N6" s="88"/>
      <c r="O6" s="88"/>
      <c r="P6" s="88"/>
      <c r="Q6" s="88" t="s">
        <v>52</v>
      </c>
      <c r="R6" s="88"/>
      <c r="S6" s="88"/>
      <c r="T6" s="88"/>
    </row>
    <row r="7" spans="1:20" ht="10.5" customHeight="1" hidden="1">
      <c r="A7" s="42"/>
      <c r="B7" s="43"/>
      <c r="C7" s="44"/>
      <c r="D7" s="44"/>
      <c r="E7" s="44"/>
      <c r="F7" s="44"/>
      <c r="G7" s="45"/>
      <c r="H7" s="46"/>
      <c r="I7" s="46"/>
      <c r="J7" s="46"/>
      <c r="K7" s="46"/>
      <c r="L7" s="46"/>
      <c r="M7" s="46"/>
      <c r="N7" s="47"/>
      <c r="O7" s="47"/>
      <c r="P7" s="47"/>
      <c r="Q7" s="47"/>
      <c r="R7" s="47"/>
      <c r="S7" s="48"/>
      <c r="T7" s="45"/>
    </row>
    <row r="8" spans="1:20" ht="18" customHeight="1" hidden="1">
      <c r="A8" s="42"/>
      <c r="B8" s="43"/>
      <c r="C8" s="44"/>
      <c r="D8" s="44"/>
      <c r="E8" s="44"/>
      <c r="F8" s="44"/>
      <c r="G8" s="45"/>
      <c r="H8" s="46"/>
      <c r="I8" s="46"/>
      <c r="J8" s="46"/>
      <c r="K8" s="46"/>
      <c r="L8" s="46"/>
      <c r="M8" s="46"/>
      <c r="N8" s="47"/>
      <c r="O8" s="47"/>
      <c r="P8" s="47"/>
      <c r="Q8" s="47"/>
      <c r="R8" s="47"/>
      <c r="S8" s="48"/>
      <c r="T8" s="45"/>
    </row>
    <row r="9" spans="1:20" ht="18" customHeight="1" hidden="1">
      <c r="A9" s="42"/>
      <c r="B9" s="43"/>
      <c r="C9" s="44"/>
      <c r="D9" s="44"/>
      <c r="E9" s="44"/>
      <c r="F9" s="44"/>
      <c r="G9" s="45"/>
      <c r="H9" s="46"/>
      <c r="I9" s="46"/>
      <c r="J9" s="46"/>
      <c r="K9" s="46"/>
      <c r="L9" s="46"/>
      <c r="M9" s="46"/>
      <c r="N9" s="47"/>
      <c r="O9" s="47"/>
      <c r="P9" s="47"/>
      <c r="Q9" s="47"/>
      <c r="R9" s="47"/>
      <c r="S9" s="48"/>
      <c r="T9" s="45"/>
    </row>
    <row r="10" spans="1:21" ht="20.25" customHeight="1">
      <c r="A10" s="65"/>
      <c r="B10" s="51" t="s">
        <v>53</v>
      </c>
      <c r="C10" s="104" t="s">
        <v>102</v>
      </c>
      <c r="D10" s="105"/>
      <c r="E10" s="53"/>
      <c r="F10" s="53"/>
      <c r="G10" s="54"/>
      <c r="H10" s="59"/>
      <c r="I10" s="59"/>
      <c r="J10" s="59"/>
      <c r="K10" s="86"/>
      <c r="L10" s="59"/>
      <c r="M10" s="107" t="s">
        <v>68</v>
      </c>
      <c r="N10" s="107"/>
      <c r="O10" s="107"/>
      <c r="P10" s="107"/>
      <c r="Q10" s="107"/>
      <c r="R10" s="107"/>
      <c r="S10" s="107"/>
      <c r="T10" s="59"/>
      <c r="U10" s="55"/>
    </row>
    <row r="11" spans="1:21" ht="0.75" customHeight="1">
      <c r="A11" s="64"/>
      <c r="B11" s="64"/>
      <c r="C11" s="44"/>
      <c r="D11" s="44"/>
      <c r="E11" s="44"/>
      <c r="F11" s="44"/>
      <c r="G11" s="45"/>
      <c r="H11" s="37"/>
      <c r="I11" s="37"/>
      <c r="J11" s="37"/>
      <c r="K11" s="37"/>
      <c r="L11" s="37"/>
      <c r="M11" s="37" t="s">
        <v>65</v>
      </c>
      <c r="N11" s="37"/>
      <c r="O11" s="37"/>
      <c r="P11" s="37"/>
      <c r="Q11" s="37"/>
      <c r="R11" s="37"/>
      <c r="S11" s="37"/>
      <c r="T11" s="71"/>
      <c r="U11" s="55"/>
    </row>
    <row r="12" spans="1:21" ht="50.25" customHeight="1">
      <c r="A12" s="64"/>
      <c r="B12" s="99" t="s">
        <v>103</v>
      </c>
      <c r="C12" s="44"/>
      <c r="D12" s="98" t="s">
        <v>104</v>
      </c>
      <c r="E12" s="44"/>
      <c r="F12" s="44"/>
      <c r="G12" s="45"/>
      <c r="H12" s="37"/>
      <c r="I12" s="37"/>
      <c r="J12" s="37"/>
      <c r="K12" s="37"/>
      <c r="L12" s="37"/>
      <c r="M12" s="37" t="s">
        <v>56</v>
      </c>
      <c r="N12" s="37"/>
      <c r="O12" s="37"/>
      <c r="P12" s="37"/>
      <c r="Q12" s="37"/>
      <c r="R12" s="71">
        <f>S59</f>
        <v>145749.225</v>
      </c>
      <c r="S12" s="71"/>
      <c r="T12" s="71">
        <f>S59</f>
        <v>145749.225</v>
      </c>
      <c r="U12" s="55"/>
    </row>
    <row r="13" spans="1:21" ht="19.5" customHeight="1">
      <c r="A13" s="64"/>
      <c r="B13" s="96" t="s">
        <v>66</v>
      </c>
      <c r="C13" s="44"/>
      <c r="D13" s="98" t="s">
        <v>106</v>
      </c>
      <c r="E13" s="44"/>
      <c r="F13" s="44"/>
      <c r="G13" s="45"/>
      <c r="H13" s="60"/>
      <c r="I13" s="60"/>
      <c r="J13" s="61"/>
      <c r="K13" s="60"/>
      <c r="L13" s="60"/>
      <c r="M13" s="60" t="s">
        <v>71</v>
      </c>
      <c r="N13" s="61"/>
      <c r="O13" s="61"/>
      <c r="P13" s="61"/>
      <c r="Q13" s="61"/>
      <c r="R13" s="61"/>
      <c r="S13" s="61"/>
      <c r="T13" s="61"/>
      <c r="U13" s="61"/>
    </row>
    <row r="14" spans="1:21" ht="18" customHeight="1">
      <c r="A14" s="63"/>
      <c r="B14" s="63"/>
      <c r="C14" s="44"/>
      <c r="D14" s="97" t="s">
        <v>105</v>
      </c>
      <c r="E14" s="44"/>
      <c r="F14" s="44"/>
      <c r="G14" s="45"/>
      <c r="H14" s="60"/>
      <c r="I14" s="60"/>
      <c r="J14" s="61"/>
      <c r="K14" s="60"/>
      <c r="L14" s="60"/>
      <c r="M14" s="61" t="s">
        <v>55</v>
      </c>
      <c r="N14" s="61"/>
      <c r="O14" s="61"/>
      <c r="P14" s="61"/>
      <c r="Q14" s="61"/>
      <c r="R14" s="61"/>
      <c r="S14" s="61"/>
      <c r="T14" s="61"/>
      <c r="U14" s="55"/>
    </row>
    <row r="15" spans="1:21" ht="15" customHeight="1">
      <c r="A15" s="42"/>
      <c r="C15" s="44"/>
      <c r="D15" s="44"/>
      <c r="E15" s="44"/>
      <c r="F15" s="44"/>
      <c r="G15" s="45"/>
      <c r="H15" s="56"/>
      <c r="I15" s="56"/>
      <c r="J15" s="56"/>
      <c r="K15" s="56"/>
      <c r="L15" s="56"/>
      <c r="M15" s="57"/>
      <c r="N15" s="66"/>
      <c r="O15" s="66"/>
      <c r="P15" s="84"/>
      <c r="Q15" s="89"/>
      <c r="R15" s="89"/>
      <c r="S15" s="115" t="s">
        <v>70</v>
      </c>
      <c r="T15" s="115"/>
      <c r="U15" s="55"/>
    </row>
    <row r="16" spans="1:21" ht="18" customHeight="1" hidden="1">
      <c r="A16" s="42"/>
      <c r="B16" s="43"/>
      <c r="C16" s="44"/>
      <c r="D16" s="44"/>
      <c r="E16" s="44"/>
      <c r="F16" s="44"/>
      <c r="G16" s="45"/>
      <c r="H16" s="58"/>
      <c r="I16" s="58"/>
      <c r="J16" s="58"/>
      <c r="K16" s="58"/>
      <c r="L16" s="58"/>
      <c r="M16" s="58"/>
      <c r="N16" s="62"/>
      <c r="O16" s="62"/>
      <c r="P16" s="62"/>
      <c r="Q16" s="62"/>
      <c r="R16" s="62"/>
      <c r="S16" s="62"/>
      <c r="T16" s="62"/>
      <c r="U16" s="55"/>
    </row>
    <row r="17" spans="1:21" ht="8.25" customHeight="1">
      <c r="A17" s="42"/>
      <c r="B17" s="43"/>
      <c r="C17" s="44"/>
      <c r="D17" s="44"/>
      <c r="E17" s="44"/>
      <c r="F17" s="44"/>
      <c r="G17" s="45"/>
      <c r="H17" s="58"/>
      <c r="I17" s="58"/>
      <c r="J17" s="58"/>
      <c r="K17" s="58"/>
      <c r="L17" s="58"/>
      <c r="M17" s="58"/>
      <c r="N17" s="40"/>
      <c r="O17" s="62"/>
      <c r="P17" s="40" t="s">
        <v>69</v>
      </c>
      <c r="Q17" s="40" t="s">
        <v>69</v>
      </c>
      <c r="R17" s="62"/>
      <c r="S17" s="56"/>
      <c r="T17" s="56"/>
      <c r="U17" s="55"/>
    </row>
    <row r="18" spans="2:20" ht="25.5">
      <c r="B18" s="118" t="s">
        <v>101</v>
      </c>
      <c r="C18" s="118"/>
      <c r="D18" s="118"/>
      <c r="E18" s="118"/>
      <c r="F18" s="118"/>
      <c r="G18" s="118"/>
      <c r="H18" s="118"/>
      <c r="I18" s="118"/>
      <c r="J18" s="118"/>
      <c r="K18" s="10"/>
      <c r="L18" s="10"/>
      <c r="M18" s="10"/>
      <c r="N18" s="119"/>
      <c r="O18" s="119"/>
      <c r="P18" s="119"/>
      <c r="Q18" s="119"/>
      <c r="R18" s="119"/>
      <c r="S18" s="119"/>
      <c r="T18" s="1"/>
    </row>
    <row r="19" spans="1:22" ht="21.75" customHeight="1">
      <c r="A19" s="106" t="s">
        <v>107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0" ht="15">
      <c r="A20" s="120" t="s">
        <v>0</v>
      </c>
      <c r="B20" s="102" t="s">
        <v>10</v>
      </c>
      <c r="C20" s="2"/>
      <c r="D20" s="113" t="s">
        <v>2</v>
      </c>
      <c r="E20" s="113" t="s">
        <v>13</v>
      </c>
      <c r="F20" s="73"/>
      <c r="G20" s="113" t="s">
        <v>3</v>
      </c>
      <c r="H20" s="52"/>
      <c r="I20" s="52"/>
      <c r="J20" s="108" t="s">
        <v>11</v>
      </c>
      <c r="K20" s="109"/>
      <c r="L20" s="69"/>
      <c r="M20" s="108" t="s">
        <v>4</v>
      </c>
      <c r="N20" s="109"/>
      <c r="O20" s="109"/>
      <c r="P20" s="109"/>
      <c r="Q20" s="110"/>
      <c r="R20" s="79"/>
      <c r="S20" s="113" t="s">
        <v>5</v>
      </c>
      <c r="T20" s="113" t="s">
        <v>35</v>
      </c>
    </row>
    <row r="21" spans="1:20" ht="60">
      <c r="A21" s="121"/>
      <c r="B21" s="103"/>
      <c r="C21" s="4"/>
      <c r="D21" s="114"/>
      <c r="E21" s="114"/>
      <c r="F21" s="39"/>
      <c r="G21" s="114"/>
      <c r="H21" s="39" t="s">
        <v>54</v>
      </c>
      <c r="I21" s="39"/>
      <c r="J21" s="36" t="s">
        <v>48</v>
      </c>
      <c r="K21" s="12" t="s">
        <v>14</v>
      </c>
      <c r="L21" s="12"/>
      <c r="M21" s="3" t="s">
        <v>12</v>
      </c>
      <c r="N21" s="3" t="s">
        <v>15</v>
      </c>
      <c r="O21" s="87" t="s">
        <v>67</v>
      </c>
      <c r="P21" s="3"/>
      <c r="Q21" s="3" t="s">
        <v>64</v>
      </c>
      <c r="R21" s="39"/>
      <c r="S21" s="114"/>
      <c r="T21" s="114"/>
    </row>
    <row r="22" spans="1:20" ht="17.25" customHeight="1">
      <c r="A22" s="13">
        <v>1</v>
      </c>
      <c r="B22" s="30" t="s">
        <v>72</v>
      </c>
      <c r="C22" s="33" t="s">
        <v>26</v>
      </c>
      <c r="D22" s="15">
        <v>1</v>
      </c>
      <c r="E22" s="15">
        <v>11</v>
      </c>
      <c r="F22" s="78">
        <v>3784</v>
      </c>
      <c r="G22" s="49">
        <f>D22*F22</f>
        <v>3784</v>
      </c>
      <c r="H22" s="49"/>
      <c r="I22" s="81">
        <f>G22+H22</f>
        <v>3784</v>
      </c>
      <c r="J22" s="16">
        <v>0.3</v>
      </c>
      <c r="K22" s="16">
        <f>I22*J22</f>
        <v>1135.2</v>
      </c>
      <c r="L22" s="16"/>
      <c r="M22" s="16"/>
      <c r="N22" s="16"/>
      <c r="O22" s="16">
        <f>G22+H22+K22+M22</f>
        <v>4919.2</v>
      </c>
      <c r="P22" s="85">
        <f>4173*D22</f>
        <v>4173</v>
      </c>
      <c r="Q22" s="16"/>
      <c r="R22" s="80">
        <f>4173*D22</f>
        <v>4173</v>
      </c>
      <c r="S22" s="16">
        <f>I22+K22+M22+N22+Q22</f>
        <v>4919.2</v>
      </c>
      <c r="T22" s="17">
        <f>S22*12</f>
        <v>59030.399999999994</v>
      </c>
    </row>
    <row r="23" spans="1:20" ht="17.25" customHeight="1">
      <c r="A23" s="13">
        <f>A22+1</f>
        <v>2</v>
      </c>
      <c r="B23" s="30" t="s">
        <v>80</v>
      </c>
      <c r="C23" s="33" t="s">
        <v>27</v>
      </c>
      <c r="D23" s="15">
        <v>1</v>
      </c>
      <c r="E23" s="15">
        <v>11</v>
      </c>
      <c r="F23" s="78">
        <v>3784</v>
      </c>
      <c r="G23" s="49">
        <f aca="true" t="shared" si="0" ref="G23:G58">D23*F23</f>
        <v>3784</v>
      </c>
      <c r="H23" s="49"/>
      <c r="I23" s="81">
        <f aca="true" t="shared" si="1" ref="I23:I58">G23+H23</f>
        <v>3784</v>
      </c>
      <c r="J23" s="16">
        <v>0.2</v>
      </c>
      <c r="K23" s="16">
        <f>I23*J23</f>
        <v>756.8000000000001</v>
      </c>
      <c r="L23" s="16"/>
      <c r="M23" s="16"/>
      <c r="N23" s="16"/>
      <c r="O23" s="16">
        <f aca="true" t="shared" si="2" ref="O23:O58">G23+H23+K23+M23</f>
        <v>4540.8</v>
      </c>
      <c r="P23" s="85">
        <f aca="true" t="shared" si="3" ref="P23:P58">4173*D23</f>
        <v>4173</v>
      </c>
      <c r="Q23" s="16"/>
      <c r="R23" s="80">
        <f aca="true" t="shared" si="4" ref="R23:R58">4173*D23</f>
        <v>4173</v>
      </c>
      <c r="S23" s="16">
        <f aca="true" t="shared" si="5" ref="S23:S58">I23+K23+M23+N23+Q23</f>
        <v>4540.8</v>
      </c>
      <c r="T23" s="17">
        <f aca="true" t="shared" si="6" ref="T23:T58">S23*12</f>
        <v>54489.600000000006</v>
      </c>
    </row>
    <row r="24" spans="1:20" ht="16.5" customHeight="1">
      <c r="A24" s="13">
        <f>A23+1</f>
        <v>3</v>
      </c>
      <c r="B24" s="14" t="s">
        <v>73</v>
      </c>
      <c r="C24" s="90" t="s">
        <v>57</v>
      </c>
      <c r="D24" s="77">
        <v>0.5</v>
      </c>
      <c r="E24" s="18">
        <v>11</v>
      </c>
      <c r="F24" s="78">
        <v>3784</v>
      </c>
      <c r="G24" s="49">
        <f t="shared" si="0"/>
        <v>1892</v>
      </c>
      <c r="H24" s="50"/>
      <c r="I24" s="81">
        <f t="shared" si="1"/>
        <v>1892</v>
      </c>
      <c r="J24" s="17"/>
      <c r="K24" s="16"/>
      <c r="L24" s="16"/>
      <c r="M24" s="17"/>
      <c r="N24" s="17"/>
      <c r="O24" s="16">
        <f t="shared" si="2"/>
        <v>1892</v>
      </c>
      <c r="P24" s="85">
        <f>4173*D24</f>
        <v>2086.5</v>
      </c>
      <c r="Q24" s="16">
        <f aca="true" t="shared" si="7" ref="Q24:Q57">P24-O24</f>
        <v>194.5</v>
      </c>
      <c r="R24" s="80">
        <f t="shared" si="4"/>
        <v>2086.5</v>
      </c>
      <c r="S24" s="16">
        <f t="shared" si="5"/>
        <v>2086.5</v>
      </c>
      <c r="T24" s="17">
        <f t="shared" si="6"/>
        <v>25038</v>
      </c>
    </row>
    <row r="25" spans="1:20" ht="15.75" customHeight="1">
      <c r="A25" s="13">
        <f aca="true" t="shared" si="8" ref="A25:A58">A24+1</f>
        <v>4</v>
      </c>
      <c r="B25" s="30" t="s">
        <v>74</v>
      </c>
      <c r="C25" s="33" t="s">
        <v>25</v>
      </c>
      <c r="D25" s="15">
        <v>1</v>
      </c>
      <c r="E25" s="15">
        <v>15</v>
      </c>
      <c r="F25" s="78">
        <v>4956</v>
      </c>
      <c r="G25" s="49">
        <f t="shared" si="0"/>
        <v>4956</v>
      </c>
      <c r="H25" s="49"/>
      <c r="I25" s="81">
        <f t="shared" si="1"/>
        <v>4956</v>
      </c>
      <c r="J25" s="16">
        <v>0.3</v>
      </c>
      <c r="K25" s="16">
        <f>I25*J25</f>
        <v>1486.8</v>
      </c>
      <c r="L25" s="16"/>
      <c r="M25" s="16"/>
      <c r="N25" s="16"/>
      <c r="O25" s="16">
        <f t="shared" si="2"/>
        <v>6442.8</v>
      </c>
      <c r="P25" s="85">
        <f t="shared" si="3"/>
        <v>4173</v>
      </c>
      <c r="Q25" s="16"/>
      <c r="R25" s="80">
        <f t="shared" si="4"/>
        <v>4173</v>
      </c>
      <c r="S25" s="16">
        <f t="shared" si="5"/>
        <v>6442.8</v>
      </c>
      <c r="T25" s="17">
        <f t="shared" si="6"/>
        <v>77313.6</v>
      </c>
    </row>
    <row r="26" spans="1:20" ht="16.5" customHeight="1">
      <c r="A26" s="13">
        <f t="shared" si="8"/>
        <v>5</v>
      </c>
      <c r="B26" s="14" t="s">
        <v>75</v>
      </c>
      <c r="C26" s="33" t="s">
        <v>32</v>
      </c>
      <c r="D26" s="18">
        <v>1</v>
      </c>
      <c r="E26" s="18">
        <v>2</v>
      </c>
      <c r="F26" s="78">
        <v>2094</v>
      </c>
      <c r="G26" s="49">
        <f t="shared" si="0"/>
        <v>2094</v>
      </c>
      <c r="H26" s="50"/>
      <c r="I26" s="81">
        <f t="shared" si="1"/>
        <v>2094</v>
      </c>
      <c r="J26" s="17"/>
      <c r="K26" s="17"/>
      <c r="L26" s="17"/>
      <c r="M26" s="17"/>
      <c r="N26" s="17">
        <f>I26*0.1</f>
        <v>209.4</v>
      </c>
      <c r="O26" s="16">
        <f t="shared" si="2"/>
        <v>2094</v>
      </c>
      <c r="P26" s="85">
        <f t="shared" si="3"/>
        <v>4173</v>
      </c>
      <c r="Q26" s="16">
        <f t="shared" si="7"/>
        <v>2079</v>
      </c>
      <c r="R26" s="80">
        <f t="shared" si="4"/>
        <v>4173</v>
      </c>
      <c r="S26" s="16">
        <f t="shared" si="5"/>
        <v>4382.4</v>
      </c>
      <c r="T26" s="17">
        <f t="shared" si="6"/>
        <v>52588.799999999996</v>
      </c>
    </row>
    <row r="27" spans="1:20" ht="15.75" customHeight="1">
      <c r="A27" s="13">
        <f t="shared" si="8"/>
        <v>6</v>
      </c>
      <c r="B27" s="14" t="s">
        <v>76</v>
      </c>
      <c r="C27" s="74" t="s">
        <v>58</v>
      </c>
      <c r="D27" s="75">
        <v>0.5</v>
      </c>
      <c r="E27" s="93">
        <v>10</v>
      </c>
      <c r="F27" s="78">
        <v>3496</v>
      </c>
      <c r="G27" s="81">
        <f t="shared" si="0"/>
        <v>1748</v>
      </c>
      <c r="H27" s="49"/>
      <c r="I27" s="81">
        <f t="shared" si="1"/>
        <v>1748</v>
      </c>
      <c r="J27" s="16"/>
      <c r="K27" s="16"/>
      <c r="L27" s="16"/>
      <c r="M27" s="16"/>
      <c r="N27" s="16"/>
      <c r="O27" s="16">
        <f t="shared" si="2"/>
        <v>1748</v>
      </c>
      <c r="P27" s="85">
        <f t="shared" si="3"/>
        <v>2086.5</v>
      </c>
      <c r="Q27" s="16">
        <f t="shared" si="7"/>
        <v>338.5</v>
      </c>
      <c r="R27" s="80">
        <f t="shared" si="4"/>
        <v>2086.5</v>
      </c>
      <c r="S27" s="16">
        <f t="shared" si="5"/>
        <v>2086.5</v>
      </c>
      <c r="T27" s="17">
        <f t="shared" si="6"/>
        <v>25038</v>
      </c>
    </row>
    <row r="28" spans="1:20" ht="17.25" customHeight="1">
      <c r="A28" s="13">
        <f t="shared" si="8"/>
        <v>7</v>
      </c>
      <c r="B28" s="30" t="s">
        <v>77</v>
      </c>
      <c r="C28" s="33" t="s">
        <v>51</v>
      </c>
      <c r="D28" s="15">
        <v>1</v>
      </c>
      <c r="E28" s="15">
        <v>15</v>
      </c>
      <c r="F28" s="78">
        <v>4956</v>
      </c>
      <c r="G28" s="49">
        <f t="shared" si="0"/>
        <v>4956</v>
      </c>
      <c r="H28" s="16">
        <f>G28/4</f>
        <v>1239</v>
      </c>
      <c r="I28" s="81">
        <f t="shared" si="1"/>
        <v>6195</v>
      </c>
      <c r="J28" s="16">
        <v>0.3</v>
      </c>
      <c r="K28" s="16">
        <f>I28*J28</f>
        <v>1858.5</v>
      </c>
      <c r="L28" s="16"/>
      <c r="M28" s="16"/>
      <c r="N28" s="16"/>
      <c r="O28" s="16">
        <f t="shared" si="2"/>
        <v>8053.5</v>
      </c>
      <c r="P28" s="85">
        <f t="shared" si="3"/>
        <v>4173</v>
      </c>
      <c r="Q28" s="16"/>
      <c r="R28" s="80">
        <f t="shared" si="4"/>
        <v>4173</v>
      </c>
      <c r="S28" s="16">
        <f t="shared" si="5"/>
        <v>8053.5</v>
      </c>
      <c r="T28" s="17">
        <f t="shared" si="6"/>
        <v>96642</v>
      </c>
    </row>
    <row r="29" spans="1:20" ht="26.25" customHeight="1">
      <c r="A29" s="13">
        <f t="shared" si="8"/>
        <v>8</v>
      </c>
      <c r="B29" s="30" t="s">
        <v>78</v>
      </c>
      <c r="C29" s="76" t="s">
        <v>60</v>
      </c>
      <c r="D29" s="15">
        <v>1</v>
      </c>
      <c r="E29" s="15">
        <v>12</v>
      </c>
      <c r="F29" s="78">
        <v>4073</v>
      </c>
      <c r="G29" s="49">
        <f t="shared" si="0"/>
        <v>4073</v>
      </c>
      <c r="H29" s="16">
        <f aca="true" t="shared" si="9" ref="H29:H34">G29/4</f>
        <v>1018.25</v>
      </c>
      <c r="I29" s="81">
        <f t="shared" si="1"/>
        <v>5091.25</v>
      </c>
      <c r="J29" s="16">
        <v>0.3</v>
      </c>
      <c r="K29" s="16">
        <f>I29*J29</f>
        <v>1527.375</v>
      </c>
      <c r="L29" s="70">
        <v>0.5</v>
      </c>
      <c r="M29" s="16">
        <f>I29*L29</f>
        <v>2545.625</v>
      </c>
      <c r="N29" s="16"/>
      <c r="O29" s="16">
        <f t="shared" si="2"/>
        <v>9164.25</v>
      </c>
      <c r="P29" s="85">
        <f t="shared" si="3"/>
        <v>4173</v>
      </c>
      <c r="Q29" s="16"/>
      <c r="R29" s="80">
        <f t="shared" si="4"/>
        <v>4173</v>
      </c>
      <c r="S29" s="16">
        <f t="shared" si="5"/>
        <v>9164.25</v>
      </c>
      <c r="T29" s="17">
        <f t="shared" si="6"/>
        <v>109971</v>
      </c>
    </row>
    <row r="30" spans="1:20" ht="25.5" customHeight="1">
      <c r="A30" s="13">
        <f t="shared" si="8"/>
        <v>9</v>
      </c>
      <c r="B30" s="14" t="s">
        <v>79</v>
      </c>
      <c r="C30" s="33" t="s">
        <v>16</v>
      </c>
      <c r="D30" s="18">
        <v>1</v>
      </c>
      <c r="E30" s="18">
        <v>2</v>
      </c>
      <c r="F30" s="78">
        <v>2094</v>
      </c>
      <c r="G30" s="49">
        <f t="shared" si="0"/>
        <v>2094</v>
      </c>
      <c r="H30" s="16">
        <f t="shared" si="9"/>
        <v>523.5</v>
      </c>
      <c r="I30" s="81">
        <f t="shared" si="1"/>
        <v>2617.5</v>
      </c>
      <c r="J30" s="17"/>
      <c r="K30" s="17"/>
      <c r="L30" s="17"/>
      <c r="M30" s="17"/>
      <c r="N30" s="17">
        <f>I30*0.1</f>
        <v>261.75</v>
      </c>
      <c r="O30" s="16">
        <f t="shared" si="2"/>
        <v>2617.5</v>
      </c>
      <c r="P30" s="85">
        <f t="shared" si="3"/>
        <v>4173</v>
      </c>
      <c r="Q30" s="16">
        <f t="shared" si="7"/>
        <v>1555.5</v>
      </c>
      <c r="R30" s="80">
        <f t="shared" si="4"/>
        <v>4173</v>
      </c>
      <c r="S30" s="16">
        <f t="shared" si="5"/>
        <v>4434.75</v>
      </c>
      <c r="T30" s="17">
        <f t="shared" si="6"/>
        <v>53217</v>
      </c>
    </row>
    <row r="31" spans="1:20" ht="15" customHeight="1">
      <c r="A31" s="13">
        <f t="shared" si="8"/>
        <v>10</v>
      </c>
      <c r="B31" s="14" t="s">
        <v>81</v>
      </c>
      <c r="C31" s="76" t="s">
        <v>17</v>
      </c>
      <c r="D31" s="15">
        <v>0.5</v>
      </c>
      <c r="E31" s="15">
        <v>10</v>
      </c>
      <c r="F31" s="78">
        <v>3496</v>
      </c>
      <c r="G31" s="49">
        <f>D31*F31</f>
        <v>1748</v>
      </c>
      <c r="H31" s="16">
        <f t="shared" si="9"/>
        <v>437</v>
      </c>
      <c r="I31" s="81">
        <f t="shared" si="1"/>
        <v>2185</v>
      </c>
      <c r="J31" s="16"/>
      <c r="K31" s="16"/>
      <c r="L31" s="16"/>
      <c r="M31" s="16"/>
      <c r="N31" s="16"/>
      <c r="O31" s="16">
        <f t="shared" si="2"/>
        <v>2185</v>
      </c>
      <c r="P31" s="85">
        <f t="shared" si="3"/>
        <v>2086.5</v>
      </c>
      <c r="Q31" s="16"/>
      <c r="R31" s="80">
        <f t="shared" si="4"/>
        <v>2086.5</v>
      </c>
      <c r="S31" s="16">
        <f t="shared" si="5"/>
        <v>2185</v>
      </c>
      <c r="T31" s="17">
        <f t="shared" si="6"/>
        <v>26220</v>
      </c>
    </row>
    <row r="32" spans="1:20" ht="23.25" customHeight="1">
      <c r="A32" s="13">
        <f t="shared" si="8"/>
        <v>11</v>
      </c>
      <c r="B32" s="14" t="s">
        <v>82</v>
      </c>
      <c r="C32" s="33" t="s">
        <v>18</v>
      </c>
      <c r="D32" s="18">
        <v>0.25</v>
      </c>
      <c r="E32" s="18">
        <v>2</v>
      </c>
      <c r="F32" s="78">
        <v>2094</v>
      </c>
      <c r="G32" s="49">
        <f t="shared" si="0"/>
        <v>523.5</v>
      </c>
      <c r="H32" s="16">
        <f t="shared" si="9"/>
        <v>130.875</v>
      </c>
      <c r="I32" s="81">
        <f t="shared" si="1"/>
        <v>654.375</v>
      </c>
      <c r="J32" s="17"/>
      <c r="K32" s="17"/>
      <c r="L32" s="17"/>
      <c r="M32" s="17"/>
      <c r="N32" s="17">
        <f>I32*0.1</f>
        <v>65.4375</v>
      </c>
      <c r="O32" s="16">
        <f t="shared" si="2"/>
        <v>654.375</v>
      </c>
      <c r="P32" s="85">
        <f t="shared" si="3"/>
        <v>1043.25</v>
      </c>
      <c r="Q32" s="16">
        <f t="shared" si="7"/>
        <v>388.875</v>
      </c>
      <c r="R32" s="80">
        <f t="shared" si="4"/>
        <v>1043.25</v>
      </c>
      <c r="S32" s="16">
        <f t="shared" si="5"/>
        <v>1108.6875</v>
      </c>
      <c r="T32" s="17">
        <f t="shared" si="6"/>
        <v>13304.25</v>
      </c>
    </row>
    <row r="33" spans="1:20" ht="17.25" customHeight="1">
      <c r="A33" s="13">
        <f t="shared" si="8"/>
        <v>12</v>
      </c>
      <c r="B33" s="14" t="s">
        <v>84</v>
      </c>
      <c r="C33" s="33" t="s">
        <v>28</v>
      </c>
      <c r="D33" s="15">
        <v>1</v>
      </c>
      <c r="E33" s="15">
        <v>9</v>
      </c>
      <c r="F33" s="78">
        <v>3323</v>
      </c>
      <c r="G33" s="49">
        <f t="shared" si="0"/>
        <v>3323</v>
      </c>
      <c r="H33" s="16">
        <f t="shared" si="9"/>
        <v>830.75</v>
      </c>
      <c r="I33" s="81">
        <f t="shared" si="1"/>
        <v>4153.75</v>
      </c>
      <c r="J33" s="16">
        <v>0.2</v>
      </c>
      <c r="K33" s="16">
        <f>I33*J33</f>
        <v>830.75</v>
      </c>
      <c r="L33" s="16"/>
      <c r="M33" s="16"/>
      <c r="N33" s="16"/>
      <c r="O33" s="16">
        <f t="shared" si="2"/>
        <v>4984.5</v>
      </c>
      <c r="P33" s="85">
        <f t="shared" si="3"/>
        <v>4173</v>
      </c>
      <c r="Q33" s="16"/>
      <c r="R33" s="80">
        <f t="shared" si="4"/>
        <v>4173</v>
      </c>
      <c r="S33" s="16">
        <f t="shared" si="5"/>
        <v>4984.5</v>
      </c>
      <c r="T33" s="17">
        <f t="shared" si="6"/>
        <v>59814</v>
      </c>
    </row>
    <row r="34" spans="1:20" ht="22.5" customHeight="1">
      <c r="A34" s="13">
        <f t="shared" si="8"/>
        <v>13</v>
      </c>
      <c r="B34" s="14" t="s">
        <v>83</v>
      </c>
      <c r="C34" s="33" t="s">
        <v>19</v>
      </c>
      <c r="D34" s="18">
        <v>0.25</v>
      </c>
      <c r="E34" s="18">
        <v>2</v>
      </c>
      <c r="F34" s="78">
        <v>2094</v>
      </c>
      <c r="G34" s="49">
        <f t="shared" si="0"/>
        <v>523.5</v>
      </c>
      <c r="H34" s="16">
        <f t="shared" si="9"/>
        <v>130.875</v>
      </c>
      <c r="I34" s="81">
        <f t="shared" si="1"/>
        <v>654.375</v>
      </c>
      <c r="J34" s="17"/>
      <c r="K34" s="17"/>
      <c r="L34" s="17"/>
      <c r="M34" s="17"/>
      <c r="N34" s="17">
        <f>I34*0.1</f>
        <v>65.4375</v>
      </c>
      <c r="O34" s="16">
        <f t="shared" si="2"/>
        <v>654.375</v>
      </c>
      <c r="P34" s="85">
        <f t="shared" si="3"/>
        <v>1043.25</v>
      </c>
      <c r="Q34" s="16">
        <f t="shared" si="7"/>
        <v>388.875</v>
      </c>
      <c r="R34" s="80">
        <f t="shared" si="4"/>
        <v>1043.25</v>
      </c>
      <c r="S34" s="16">
        <f t="shared" si="5"/>
        <v>1108.6875</v>
      </c>
      <c r="T34" s="17">
        <f t="shared" si="6"/>
        <v>13304.25</v>
      </c>
    </row>
    <row r="35" spans="1:20" ht="16.5" customHeight="1">
      <c r="A35" s="13">
        <f t="shared" si="8"/>
        <v>14</v>
      </c>
      <c r="B35" s="30" t="s">
        <v>85</v>
      </c>
      <c r="C35" s="33" t="s">
        <v>21</v>
      </c>
      <c r="D35" s="15">
        <v>1</v>
      </c>
      <c r="E35" s="15">
        <v>14</v>
      </c>
      <c r="F35" s="78">
        <v>4649</v>
      </c>
      <c r="G35" s="49">
        <f t="shared" si="0"/>
        <v>4649</v>
      </c>
      <c r="H35" s="49"/>
      <c r="I35" s="81">
        <f t="shared" si="1"/>
        <v>4649</v>
      </c>
      <c r="J35" s="16">
        <v>0.2</v>
      </c>
      <c r="K35" s="16">
        <f>I35*J35</f>
        <v>929.8000000000001</v>
      </c>
      <c r="L35" s="16"/>
      <c r="M35" s="16"/>
      <c r="N35" s="16"/>
      <c r="O35" s="16">
        <f t="shared" si="2"/>
        <v>5578.8</v>
      </c>
      <c r="P35" s="85">
        <f t="shared" si="3"/>
        <v>4173</v>
      </c>
      <c r="Q35" s="16"/>
      <c r="R35" s="80">
        <f t="shared" si="4"/>
        <v>4173</v>
      </c>
      <c r="S35" s="16">
        <f t="shared" si="5"/>
        <v>5578.8</v>
      </c>
      <c r="T35" s="17">
        <f t="shared" si="6"/>
        <v>66945.6</v>
      </c>
    </row>
    <row r="36" spans="1:20" ht="15.75" customHeight="1">
      <c r="A36" s="13">
        <f t="shared" si="8"/>
        <v>15</v>
      </c>
      <c r="B36" s="14" t="s">
        <v>86</v>
      </c>
      <c r="C36" s="33"/>
      <c r="D36" s="15">
        <v>1</v>
      </c>
      <c r="E36" s="15">
        <v>9</v>
      </c>
      <c r="F36" s="78">
        <v>3323</v>
      </c>
      <c r="G36" s="49">
        <f t="shared" si="0"/>
        <v>3323</v>
      </c>
      <c r="H36" s="49"/>
      <c r="I36" s="81">
        <f t="shared" si="1"/>
        <v>3323</v>
      </c>
      <c r="J36" s="16"/>
      <c r="K36" s="16"/>
      <c r="L36" s="16"/>
      <c r="M36" s="16"/>
      <c r="N36" s="16"/>
      <c r="O36" s="16">
        <f t="shared" si="2"/>
        <v>3323</v>
      </c>
      <c r="P36" s="85">
        <f t="shared" si="3"/>
        <v>4173</v>
      </c>
      <c r="Q36" s="16">
        <f t="shared" si="7"/>
        <v>850</v>
      </c>
      <c r="R36" s="80">
        <f t="shared" si="4"/>
        <v>4173</v>
      </c>
      <c r="S36" s="16">
        <f t="shared" si="5"/>
        <v>4173</v>
      </c>
      <c r="T36" s="17">
        <f t="shared" si="6"/>
        <v>50076</v>
      </c>
    </row>
    <row r="37" spans="1:20" ht="15" customHeight="1">
      <c r="A37" s="13">
        <f t="shared" si="8"/>
        <v>16</v>
      </c>
      <c r="B37" s="14" t="s">
        <v>87</v>
      </c>
      <c r="C37" s="33" t="s">
        <v>20</v>
      </c>
      <c r="D37" s="18">
        <v>1</v>
      </c>
      <c r="E37" s="18">
        <v>2</v>
      </c>
      <c r="F37" s="78">
        <v>2094</v>
      </c>
      <c r="G37" s="49">
        <f t="shared" si="0"/>
        <v>2094</v>
      </c>
      <c r="H37" s="50"/>
      <c r="I37" s="81">
        <f t="shared" si="1"/>
        <v>2094</v>
      </c>
      <c r="J37" s="17"/>
      <c r="K37" s="17"/>
      <c r="L37" s="17"/>
      <c r="M37" s="17"/>
      <c r="N37" s="17">
        <f>I37*0.1</f>
        <v>209.4</v>
      </c>
      <c r="O37" s="16">
        <f t="shared" si="2"/>
        <v>2094</v>
      </c>
      <c r="P37" s="85">
        <f t="shared" si="3"/>
        <v>4173</v>
      </c>
      <c r="Q37" s="16">
        <f t="shared" si="7"/>
        <v>2079</v>
      </c>
      <c r="R37" s="80">
        <f t="shared" si="4"/>
        <v>4173</v>
      </c>
      <c r="S37" s="16">
        <f t="shared" si="5"/>
        <v>4382.4</v>
      </c>
      <c r="T37" s="17">
        <f t="shared" si="6"/>
        <v>52588.799999999996</v>
      </c>
    </row>
    <row r="38" spans="1:20" ht="15" customHeight="1">
      <c r="A38" s="13">
        <f t="shared" si="8"/>
        <v>17</v>
      </c>
      <c r="B38" s="14" t="s">
        <v>87</v>
      </c>
      <c r="C38" s="33" t="s">
        <v>49</v>
      </c>
      <c r="D38" s="18">
        <v>0.5</v>
      </c>
      <c r="E38" s="18">
        <v>2</v>
      </c>
      <c r="F38" s="78">
        <v>2094</v>
      </c>
      <c r="G38" s="49">
        <f t="shared" si="0"/>
        <v>1047</v>
      </c>
      <c r="H38" s="50"/>
      <c r="I38" s="81">
        <f t="shared" si="1"/>
        <v>1047</v>
      </c>
      <c r="J38" s="17"/>
      <c r="K38" s="17"/>
      <c r="L38" s="17"/>
      <c r="M38" s="17"/>
      <c r="N38" s="17">
        <f>I38*0.1</f>
        <v>104.7</v>
      </c>
      <c r="O38" s="16">
        <f t="shared" si="2"/>
        <v>1047</v>
      </c>
      <c r="P38" s="85">
        <f t="shared" si="3"/>
        <v>2086.5</v>
      </c>
      <c r="Q38" s="16">
        <f t="shared" si="7"/>
        <v>1039.5</v>
      </c>
      <c r="R38" s="80">
        <f t="shared" si="4"/>
        <v>2086.5</v>
      </c>
      <c r="S38" s="16">
        <f t="shared" si="5"/>
        <v>2191.2</v>
      </c>
      <c r="T38" s="17">
        <f t="shared" si="6"/>
        <v>26294.399999999998</v>
      </c>
    </row>
    <row r="39" spans="1:20" ht="26.25" customHeight="1">
      <c r="A39" s="13">
        <f t="shared" si="8"/>
        <v>18</v>
      </c>
      <c r="B39" s="14" t="s">
        <v>88</v>
      </c>
      <c r="C39" s="33" t="s">
        <v>22</v>
      </c>
      <c r="D39" s="18">
        <v>1</v>
      </c>
      <c r="E39" s="18">
        <v>3</v>
      </c>
      <c r="F39" s="78">
        <v>2267</v>
      </c>
      <c r="G39" s="49">
        <f t="shared" si="0"/>
        <v>2267</v>
      </c>
      <c r="H39" s="50"/>
      <c r="I39" s="81">
        <f t="shared" si="1"/>
        <v>2267</v>
      </c>
      <c r="J39" s="17"/>
      <c r="K39" s="17"/>
      <c r="L39" s="17"/>
      <c r="M39" s="17"/>
      <c r="N39" s="17"/>
      <c r="O39" s="16">
        <f t="shared" si="2"/>
        <v>2267</v>
      </c>
      <c r="P39" s="85">
        <f t="shared" si="3"/>
        <v>4173</v>
      </c>
      <c r="Q39" s="16">
        <f t="shared" si="7"/>
        <v>1906</v>
      </c>
      <c r="R39" s="80">
        <f t="shared" si="4"/>
        <v>4173</v>
      </c>
      <c r="S39" s="16">
        <f t="shared" si="5"/>
        <v>4173</v>
      </c>
      <c r="T39" s="17">
        <f t="shared" si="6"/>
        <v>50076</v>
      </c>
    </row>
    <row r="40" spans="1:20" ht="15" customHeight="1">
      <c r="A40" s="13">
        <v>19</v>
      </c>
      <c r="B40" s="30" t="s">
        <v>89</v>
      </c>
      <c r="C40" s="33" t="s">
        <v>62</v>
      </c>
      <c r="D40" s="15">
        <v>0.5</v>
      </c>
      <c r="E40" s="15">
        <v>9</v>
      </c>
      <c r="F40" s="78">
        <v>3323</v>
      </c>
      <c r="G40" s="49">
        <f t="shared" si="0"/>
        <v>1661.5</v>
      </c>
      <c r="H40" s="49"/>
      <c r="I40" s="81">
        <f t="shared" si="1"/>
        <v>1661.5</v>
      </c>
      <c r="J40" s="16"/>
      <c r="K40" s="16"/>
      <c r="L40" s="16"/>
      <c r="M40" s="16"/>
      <c r="N40" s="16"/>
      <c r="O40" s="16">
        <f t="shared" si="2"/>
        <v>1661.5</v>
      </c>
      <c r="P40" s="85">
        <f t="shared" si="3"/>
        <v>2086.5</v>
      </c>
      <c r="Q40" s="16">
        <f t="shared" si="7"/>
        <v>425</v>
      </c>
      <c r="R40" s="80">
        <f t="shared" si="4"/>
        <v>2086.5</v>
      </c>
      <c r="S40" s="16">
        <f t="shared" si="5"/>
        <v>2086.5</v>
      </c>
      <c r="T40" s="17">
        <f t="shared" si="6"/>
        <v>25038</v>
      </c>
    </row>
    <row r="41" spans="1:20" ht="17.25" customHeight="1">
      <c r="A41" s="13">
        <f t="shared" si="8"/>
        <v>20</v>
      </c>
      <c r="B41" s="14" t="s">
        <v>91</v>
      </c>
      <c r="C41" s="90" t="s">
        <v>63</v>
      </c>
      <c r="D41" s="75">
        <v>0.5</v>
      </c>
      <c r="E41" s="18">
        <v>1</v>
      </c>
      <c r="F41" s="78">
        <v>1921</v>
      </c>
      <c r="G41" s="49">
        <f t="shared" si="0"/>
        <v>960.5</v>
      </c>
      <c r="H41" s="50"/>
      <c r="I41" s="81">
        <f t="shared" si="1"/>
        <v>960.5</v>
      </c>
      <c r="J41" s="17"/>
      <c r="K41" s="17"/>
      <c r="L41" s="17"/>
      <c r="M41" s="17"/>
      <c r="N41" s="17">
        <f>I41*0.1</f>
        <v>96.05000000000001</v>
      </c>
      <c r="O41" s="16">
        <f t="shared" si="2"/>
        <v>960.5</v>
      </c>
      <c r="P41" s="85">
        <f t="shared" si="3"/>
        <v>2086.5</v>
      </c>
      <c r="Q41" s="16">
        <f t="shared" si="7"/>
        <v>1126</v>
      </c>
      <c r="R41" s="80">
        <f t="shared" si="4"/>
        <v>2086.5</v>
      </c>
      <c r="S41" s="16">
        <f t="shared" si="5"/>
        <v>2182.55</v>
      </c>
      <c r="T41" s="17">
        <f t="shared" si="6"/>
        <v>26190.600000000002</v>
      </c>
    </row>
    <row r="42" spans="1:20" ht="15.75" customHeight="1">
      <c r="A42" s="13">
        <f t="shared" si="8"/>
        <v>21</v>
      </c>
      <c r="B42" s="14" t="s">
        <v>90</v>
      </c>
      <c r="C42" s="91" t="s">
        <v>57</v>
      </c>
      <c r="D42" s="15">
        <v>1</v>
      </c>
      <c r="E42" s="15">
        <v>10</v>
      </c>
      <c r="F42" s="78">
        <v>3496</v>
      </c>
      <c r="G42" s="49">
        <f t="shared" si="0"/>
        <v>3496</v>
      </c>
      <c r="H42" s="49"/>
      <c r="I42" s="81">
        <f t="shared" si="1"/>
        <v>3496</v>
      </c>
      <c r="J42" s="16"/>
      <c r="K42" s="16"/>
      <c r="L42" s="16"/>
      <c r="M42" s="16"/>
      <c r="N42" s="16"/>
      <c r="O42" s="16">
        <f t="shared" si="2"/>
        <v>3496</v>
      </c>
      <c r="P42" s="85">
        <f t="shared" si="3"/>
        <v>4173</v>
      </c>
      <c r="Q42" s="16">
        <f t="shared" si="7"/>
        <v>677</v>
      </c>
      <c r="R42" s="80">
        <f t="shared" si="4"/>
        <v>4173</v>
      </c>
      <c r="S42" s="16">
        <f t="shared" si="5"/>
        <v>4173</v>
      </c>
      <c r="T42" s="17">
        <f t="shared" si="6"/>
        <v>50076</v>
      </c>
    </row>
    <row r="43" spans="1:20" ht="15.75" customHeight="1">
      <c r="A43" s="13">
        <f t="shared" si="8"/>
        <v>22</v>
      </c>
      <c r="B43" s="14" t="s">
        <v>92</v>
      </c>
      <c r="C43" s="76" t="s">
        <v>59</v>
      </c>
      <c r="D43" s="18">
        <v>0.5</v>
      </c>
      <c r="E43" s="18">
        <v>2</v>
      </c>
      <c r="F43" s="78">
        <v>2094</v>
      </c>
      <c r="G43" s="49">
        <f t="shared" si="0"/>
        <v>1047</v>
      </c>
      <c r="H43" s="50"/>
      <c r="I43" s="81">
        <f t="shared" si="1"/>
        <v>1047</v>
      </c>
      <c r="J43" s="17"/>
      <c r="K43" s="17"/>
      <c r="L43" s="17"/>
      <c r="M43" s="17"/>
      <c r="N43" s="17">
        <f>I43*0.1</f>
        <v>104.7</v>
      </c>
      <c r="O43" s="16">
        <f t="shared" si="2"/>
        <v>1047</v>
      </c>
      <c r="P43" s="85">
        <f t="shared" si="3"/>
        <v>2086.5</v>
      </c>
      <c r="Q43" s="16">
        <f t="shared" si="7"/>
        <v>1039.5</v>
      </c>
      <c r="R43" s="80">
        <f t="shared" si="4"/>
        <v>2086.5</v>
      </c>
      <c r="S43" s="16">
        <f t="shared" si="5"/>
        <v>2191.2</v>
      </c>
      <c r="T43" s="17">
        <f t="shared" si="6"/>
        <v>26294.399999999998</v>
      </c>
    </row>
    <row r="44" spans="1:20" ht="16.5" customHeight="1">
      <c r="A44" s="13">
        <f t="shared" si="8"/>
        <v>23</v>
      </c>
      <c r="B44" s="30" t="s">
        <v>93</v>
      </c>
      <c r="C44" s="33" t="s">
        <v>24</v>
      </c>
      <c r="D44" s="15">
        <v>1</v>
      </c>
      <c r="E44" s="15">
        <v>10</v>
      </c>
      <c r="F44" s="78">
        <v>3496</v>
      </c>
      <c r="G44" s="49">
        <f t="shared" si="0"/>
        <v>3496</v>
      </c>
      <c r="H44" s="49"/>
      <c r="I44" s="81">
        <f t="shared" si="1"/>
        <v>3496</v>
      </c>
      <c r="J44" s="16">
        <v>0.2</v>
      </c>
      <c r="K44" s="16">
        <f aca="true" t="shared" si="10" ref="K44:K56">I44*J44</f>
        <v>699.2</v>
      </c>
      <c r="L44" s="16"/>
      <c r="M44" s="16"/>
      <c r="N44" s="16"/>
      <c r="O44" s="16">
        <f t="shared" si="2"/>
        <v>4195.2</v>
      </c>
      <c r="P44" s="85">
        <f t="shared" si="3"/>
        <v>4173</v>
      </c>
      <c r="Q44" s="16"/>
      <c r="R44" s="80">
        <f t="shared" si="4"/>
        <v>4173</v>
      </c>
      <c r="S44" s="16">
        <f t="shared" si="5"/>
        <v>4195.2</v>
      </c>
      <c r="T44" s="17">
        <f t="shared" si="6"/>
        <v>50342.399999999994</v>
      </c>
    </row>
    <row r="45" spans="1:20" ht="15.75" customHeight="1">
      <c r="A45" s="13">
        <f t="shared" si="8"/>
        <v>24</v>
      </c>
      <c r="B45" s="30" t="s">
        <v>94</v>
      </c>
      <c r="C45" s="33" t="s">
        <v>50</v>
      </c>
      <c r="D45" s="18">
        <v>0.5</v>
      </c>
      <c r="E45" s="18">
        <v>1</v>
      </c>
      <c r="F45" s="78">
        <v>1921</v>
      </c>
      <c r="G45" s="49">
        <f t="shared" si="0"/>
        <v>960.5</v>
      </c>
      <c r="H45" s="50"/>
      <c r="I45" s="81">
        <f t="shared" si="1"/>
        <v>960.5</v>
      </c>
      <c r="J45" s="17"/>
      <c r="K45" s="17"/>
      <c r="L45" s="17"/>
      <c r="M45" s="17"/>
      <c r="N45" s="17">
        <f>I45*0.1</f>
        <v>96.05000000000001</v>
      </c>
      <c r="O45" s="16">
        <f t="shared" si="2"/>
        <v>960.5</v>
      </c>
      <c r="P45" s="85">
        <f t="shared" si="3"/>
        <v>2086.5</v>
      </c>
      <c r="Q45" s="16">
        <f t="shared" si="7"/>
        <v>1126</v>
      </c>
      <c r="R45" s="80">
        <f t="shared" si="4"/>
        <v>2086.5</v>
      </c>
      <c r="S45" s="16">
        <f t="shared" si="5"/>
        <v>2182.55</v>
      </c>
      <c r="T45" s="17">
        <f t="shared" si="6"/>
        <v>26190.600000000002</v>
      </c>
    </row>
    <row r="46" spans="1:20" ht="15" customHeight="1">
      <c r="A46" s="13">
        <f t="shared" si="8"/>
        <v>25</v>
      </c>
      <c r="B46" s="30" t="s">
        <v>95</v>
      </c>
      <c r="C46" s="33" t="s">
        <v>23</v>
      </c>
      <c r="D46" s="15">
        <v>1</v>
      </c>
      <c r="E46" s="15">
        <v>10</v>
      </c>
      <c r="F46" s="78">
        <v>3496</v>
      </c>
      <c r="G46" s="49">
        <f t="shared" si="0"/>
        <v>3496</v>
      </c>
      <c r="H46" s="49"/>
      <c r="I46" s="81">
        <f t="shared" si="1"/>
        <v>3496</v>
      </c>
      <c r="J46" s="16">
        <v>0.1</v>
      </c>
      <c r="K46" s="16">
        <f t="shared" si="10"/>
        <v>349.6</v>
      </c>
      <c r="L46" s="16"/>
      <c r="M46" s="16"/>
      <c r="N46" s="16"/>
      <c r="O46" s="16">
        <f t="shared" si="2"/>
        <v>3845.6</v>
      </c>
      <c r="P46" s="85">
        <f t="shared" si="3"/>
        <v>4173</v>
      </c>
      <c r="Q46" s="16">
        <f t="shared" si="7"/>
        <v>327.4000000000001</v>
      </c>
      <c r="R46" s="80">
        <f t="shared" si="4"/>
        <v>4173</v>
      </c>
      <c r="S46" s="16">
        <f t="shared" si="5"/>
        <v>4173</v>
      </c>
      <c r="T46" s="17">
        <f t="shared" si="6"/>
        <v>50076</v>
      </c>
    </row>
    <row r="47" spans="1:20" ht="15" customHeight="1">
      <c r="A47" s="13">
        <f t="shared" si="8"/>
        <v>26</v>
      </c>
      <c r="B47" s="30" t="s">
        <v>96</v>
      </c>
      <c r="C47" s="33" t="s">
        <v>29</v>
      </c>
      <c r="D47" s="18">
        <v>1</v>
      </c>
      <c r="E47" s="18">
        <v>1</v>
      </c>
      <c r="F47" s="78">
        <v>1921</v>
      </c>
      <c r="G47" s="49">
        <f t="shared" si="0"/>
        <v>1921</v>
      </c>
      <c r="H47" s="50"/>
      <c r="I47" s="81">
        <f t="shared" si="1"/>
        <v>1921</v>
      </c>
      <c r="J47" s="17"/>
      <c r="K47" s="16"/>
      <c r="L47" s="17"/>
      <c r="M47" s="17"/>
      <c r="N47" s="17">
        <f>I47*0.1</f>
        <v>192.10000000000002</v>
      </c>
      <c r="O47" s="16">
        <f t="shared" si="2"/>
        <v>1921</v>
      </c>
      <c r="P47" s="85">
        <f t="shared" si="3"/>
        <v>4173</v>
      </c>
      <c r="Q47" s="16">
        <f t="shared" si="7"/>
        <v>2252</v>
      </c>
      <c r="R47" s="80">
        <f t="shared" si="4"/>
        <v>4173</v>
      </c>
      <c r="S47" s="16">
        <f t="shared" si="5"/>
        <v>4365.1</v>
      </c>
      <c r="T47" s="17">
        <f t="shared" si="6"/>
        <v>52381.200000000004</v>
      </c>
    </row>
    <row r="48" spans="1:20" ht="24.75" customHeight="1">
      <c r="A48" s="13">
        <f t="shared" si="8"/>
        <v>27</v>
      </c>
      <c r="B48" s="95" t="s">
        <v>97</v>
      </c>
      <c r="C48" s="33" t="s">
        <v>30</v>
      </c>
      <c r="D48" s="18">
        <v>1</v>
      </c>
      <c r="E48" s="18">
        <v>5</v>
      </c>
      <c r="F48" s="78">
        <v>2613</v>
      </c>
      <c r="G48" s="49">
        <f t="shared" si="0"/>
        <v>2613</v>
      </c>
      <c r="H48" s="50"/>
      <c r="I48" s="81">
        <f t="shared" si="1"/>
        <v>2613</v>
      </c>
      <c r="J48" s="17"/>
      <c r="K48" s="16"/>
      <c r="L48" s="17"/>
      <c r="M48" s="17"/>
      <c r="N48" s="17"/>
      <c r="O48" s="16">
        <f t="shared" si="2"/>
        <v>2613</v>
      </c>
      <c r="P48" s="85">
        <f t="shared" si="3"/>
        <v>4173</v>
      </c>
      <c r="Q48" s="16">
        <f t="shared" si="7"/>
        <v>1560</v>
      </c>
      <c r="R48" s="80">
        <f t="shared" si="4"/>
        <v>4173</v>
      </c>
      <c r="S48" s="16">
        <f t="shared" si="5"/>
        <v>4173</v>
      </c>
      <c r="T48" s="17">
        <f t="shared" si="6"/>
        <v>50076</v>
      </c>
    </row>
    <row r="49" spans="1:20" ht="15" customHeight="1">
      <c r="A49" s="13">
        <f t="shared" si="8"/>
        <v>28</v>
      </c>
      <c r="B49" s="30" t="s">
        <v>98</v>
      </c>
      <c r="C49" s="33" t="s">
        <v>61</v>
      </c>
      <c r="D49" s="15">
        <v>1</v>
      </c>
      <c r="E49" s="15">
        <v>10</v>
      </c>
      <c r="F49" s="78">
        <v>3496</v>
      </c>
      <c r="G49" s="49">
        <f t="shared" si="0"/>
        <v>3496</v>
      </c>
      <c r="H49" s="49"/>
      <c r="I49" s="81">
        <f t="shared" si="1"/>
        <v>3496</v>
      </c>
      <c r="J49" s="16">
        <v>0.1</v>
      </c>
      <c r="K49" s="16">
        <f t="shared" si="10"/>
        <v>349.6</v>
      </c>
      <c r="L49" s="16"/>
      <c r="M49" s="16"/>
      <c r="N49" s="16"/>
      <c r="O49" s="16">
        <f t="shared" si="2"/>
        <v>3845.6</v>
      </c>
      <c r="P49" s="85">
        <f t="shared" si="3"/>
        <v>4173</v>
      </c>
      <c r="Q49" s="16">
        <f t="shared" si="7"/>
        <v>327.4000000000001</v>
      </c>
      <c r="R49" s="80">
        <f t="shared" si="4"/>
        <v>4173</v>
      </c>
      <c r="S49" s="16">
        <f t="shared" si="5"/>
        <v>4173</v>
      </c>
      <c r="T49" s="17">
        <f t="shared" si="6"/>
        <v>50076</v>
      </c>
    </row>
    <row r="50" spans="1:22" ht="15" customHeight="1">
      <c r="A50" s="13">
        <f t="shared" si="8"/>
        <v>29</v>
      </c>
      <c r="B50" s="14" t="s">
        <v>99</v>
      </c>
      <c r="C50" s="33" t="s">
        <v>31</v>
      </c>
      <c r="D50" s="18">
        <v>0.5</v>
      </c>
      <c r="E50" s="18">
        <v>1</v>
      </c>
      <c r="F50" s="78">
        <v>1921</v>
      </c>
      <c r="G50" s="49">
        <f t="shared" si="0"/>
        <v>960.5</v>
      </c>
      <c r="H50" s="50"/>
      <c r="I50" s="81">
        <f t="shared" si="1"/>
        <v>960.5</v>
      </c>
      <c r="J50" s="17"/>
      <c r="K50" s="16"/>
      <c r="L50" s="17"/>
      <c r="M50" s="17"/>
      <c r="N50" s="17">
        <f>I50*0.1</f>
        <v>96.05000000000001</v>
      </c>
      <c r="O50" s="16">
        <f t="shared" si="2"/>
        <v>960.5</v>
      </c>
      <c r="P50" s="85">
        <f t="shared" si="3"/>
        <v>2086.5</v>
      </c>
      <c r="Q50" s="16">
        <f t="shared" si="7"/>
        <v>1126</v>
      </c>
      <c r="R50" s="80">
        <f t="shared" si="4"/>
        <v>2086.5</v>
      </c>
      <c r="S50" s="16">
        <f t="shared" si="5"/>
        <v>2182.55</v>
      </c>
      <c r="T50" s="17">
        <f t="shared" si="6"/>
        <v>26190.600000000002</v>
      </c>
      <c r="U50" s="31"/>
      <c r="V50" s="31"/>
    </row>
    <row r="51" spans="1:22" ht="13.5" customHeight="1">
      <c r="A51" s="13">
        <f t="shared" si="8"/>
        <v>30</v>
      </c>
      <c r="B51" s="14" t="s">
        <v>36</v>
      </c>
      <c r="C51" s="34" t="s">
        <v>37</v>
      </c>
      <c r="D51" s="18">
        <v>1</v>
      </c>
      <c r="E51" s="18">
        <v>15</v>
      </c>
      <c r="F51" s="78">
        <v>4956</v>
      </c>
      <c r="G51" s="49">
        <f t="shared" si="0"/>
        <v>4956</v>
      </c>
      <c r="H51" s="49"/>
      <c r="I51" s="81">
        <f t="shared" si="1"/>
        <v>4956</v>
      </c>
      <c r="J51" s="94">
        <v>0.1</v>
      </c>
      <c r="K51" s="85">
        <f t="shared" si="10"/>
        <v>495.6</v>
      </c>
      <c r="L51" s="17"/>
      <c r="M51" s="17"/>
      <c r="N51" s="17"/>
      <c r="O51" s="16">
        <f t="shared" si="2"/>
        <v>5451.6</v>
      </c>
      <c r="P51" s="85">
        <f t="shared" si="3"/>
        <v>4173</v>
      </c>
      <c r="Q51" s="16"/>
      <c r="R51" s="80">
        <f t="shared" si="4"/>
        <v>4173</v>
      </c>
      <c r="S51" s="16">
        <f t="shared" si="5"/>
        <v>5451.6</v>
      </c>
      <c r="T51" s="17">
        <f t="shared" si="6"/>
        <v>65419.200000000004</v>
      </c>
      <c r="U51" s="32"/>
      <c r="V51" s="31"/>
    </row>
    <row r="52" spans="1:22" ht="16.5" customHeight="1">
      <c r="A52" s="13">
        <f t="shared" si="8"/>
        <v>31</v>
      </c>
      <c r="B52" s="14" t="s">
        <v>38</v>
      </c>
      <c r="C52" s="34" t="s">
        <v>39</v>
      </c>
      <c r="D52" s="18">
        <v>1</v>
      </c>
      <c r="E52" s="18">
        <v>10</v>
      </c>
      <c r="F52" s="78">
        <v>3496</v>
      </c>
      <c r="G52" s="49">
        <f t="shared" si="0"/>
        <v>3496</v>
      </c>
      <c r="H52" s="49"/>
      <c r="I52" s="81">
        <f t="shared" si="1"/>
        <v>3496</v>
      </c>
      <c r="J52" s="17">
        <v>0.3</v>
      </c>
      <c r="K52" s="16">
        <f t="shared" si="10"/>
        <v>1048.8</v>
      </c>
      <c r="L52" s="16"/>
      <c r="M52" s="17"/>
      <c r="N52" s="17"/>
      <c r="O52" s="16">
        <f t="shared" si="2"/>
        <v>4544.8</v>
      </c>
      <c r="P52" s="85">
        <f t="shared" si="3"/>
        <v>4173</v>
      </c>
      <c r="Q52" s="16"/>
      <c r="R52" s="80">
        <f t="shared" si="4"/>
        <v>4173</v>
      </c>
      <c r="S52" s="16">
        <f t="shared" si="5"/>
        <v>4544.8</v>
      </c>
      <c r="T52" s="17">
        <f t="shared" si="6"/>
        <v>54537.600000000006</v>
      </c>
      <c r="U52" s="32"/>
      <c r="V52" s="31"/>
    </row>
    <row r="53" spans="1:22" ht="25.5" customHeight="1">
      <c r="A53" s="13">
        <f t="shared" si="8"/>
        <v>32</v>
      </c>
      <c r="B53" s="14" t="s">
        <v>45</v>
      </c>
      <c r="C53" s="34" t="s">
        <v>46</v>
      </c>
      <c r="D53" s="18">
        <v>1</v>
      </c>
      <c r="E53" s="18">
        <v>2</v>
      </c>
      <c r="F53" s="78">
        <v>2094</v>
      </c>
      <c r="G53" s="49">
        <f t="shared" si="0"/>
        <v>2094</v>
      </c>
      <c r="H53" s="50"/>
      <c r="I53" s="81">
        <f t="shared" si="1"/>
        <v>2094</v>
      </c>
      <c r="J53" s="17"/>
      <c r="K53" s="16"/>
      <c r="L53" s="17"/>
      <c r="M53" s="17"/>
      <c r="N53" s="17">
        <f>I53*0.1</f>
        <v>209.4</v>
      </c>
      <c r="O53" s="16">
        <f t="shared" si="2"/>
        <v>2094</v>
      </c>
      <c r="P53" s="85">
        <f t="shared" si="3"/>
        <v>4173</v>
      </c>
      <c r="Q53" s="16">
        <f t="shared" si="7"/>
        <v>2079</v>
      </c>
      <c r="R53" s="80">
        <f t="shared" si="4"/>
        <v>4173</v>
      </c>
      <c r="S53" s="16">
        <f t="shared" si="5"/>
        <v>4382.4</v>
      </c>
      <c r="T53" s="17">
        <f>S53*12</f>
        <v>52588.799999999996</v>
      </c>
      <c r="U53" s="32"/>
      <c r="V53" s="31"/>
    </row>
    <row r="54" spans="1:22" ht="13.5" customHeight="1">
      <c r="A54" s="13">
        <f t="shared" si="8"/>
        <v>33</v>
      </c>
      <c r="B54" s="14" t="s">
        <v>40</v>
      </c>
      <c r="C54" s="92" t="s">
        <v>57</v>
      </c>
      <c r="D54" s="77">
        <v>0.5</v>
      </c>
      <c r="E54" s="18">
        <v>12</v>
      </c>
      <c r="F54" s="78">
        <v>4073</v>
      </c>
      <c r="G54" s="49">
        <f t="shared" si="0"/>
        <v>2036.5</v>
      </c>
      <c r="H54" s="50"/>
      <c r="I54" s="81">
        <f t="shared" si="1"/>
        <v>2036.5</v>
      </c>
      <c r="J54" s="17">
        <v>0.2</v>
      </c>
      <c r="K54" s="16">
        <f t="shared" si="10"/>
        <v>407.3</v>
      </c>
      <c r="L54" s="16"/>
      <c r="M54" s="17"/>
      <c r="N54" s="17"/>
      <c r="O54" s="16">
        <f t="shared" si="2"/>
        <v>2443.8</v>
      </c>
      <c r="P54" s="85">
        <f t="shared" si="3"/>
        <v>2086.5</v>
      </c>
      <c r="Q54" s="16"/>
      <c r="R54" s="80">
        <f t="shared" si="4"/>
        <v>2086.5</v>
      </c>
      <c r="S54" s="16">
        <f t="shared" si="5"/>
        <v>2443.8</v>
      </c>
      <c r="T54" s="17">
        <f t="shared" si="6"/>
        <v>29325.600000000002</v>
      </c>
      <c r="U54" s="32"/>
      <c r="V54" s="31"/>
    </row>
    <row r="55" spans="1:22" ht="14.25" customHeight="1">
      <c r="A55" s="13">
        <f t="shared" si="8"/>
        <v>34</v>
      </c>
      <c r="B55" s="14" t="s">
        <v>47</v>
      </c>
      <c r="C55" s="92" t="s">
        <v>57</v>
      </c>
      <c r="D55" s="15">
        <v>0.5</v>
      </c>
      <c r="E55" s="15">
        <v>2</v>
      </c>
      <c r="F55" s="78">
        <v>2094</v>
      </c>
      <c r="G55" s="49">
        <f t="shared" si="0"/>
        <v>1047</v>
      </c>
      <c r="H55" s="49"/>
      <c r="I55" s="81">
        <f t="shared" si="1"/>
        <v>1047</v>
      </c>
      <c r="J55" s="16"/>
      <c r="K55" s="16"/>
      <c r="L55" s="16"/>
      <c r="M55" s="16"/>
      <c r="N55" s="17">
        <f>I55*0.1</f>
        <v>104.7</v>
      </c>
      <c r="O55" s="16">
        <f t="shared" si="2"/>
        <v>1047</v>
      </c>
      <c r="P55" s="85">
        <f t="shared" si="3"/>
        <v>2086.5</v>
      </c>
      <c r="Q55" s="16">
        <f t="shared" si="7"/>
        <v>1039.5</v>
      </c>
      <c r="R55" s="80">
        <f t="shared" si="4"/>
        <v>2086.5</v>
      </c>
      <c r="S55" s="16">
        <f t="shared" si="5"/>
        <v>2191.2</v>
      </c>
      <c r="T55" s="17">
        <f>S55*12</f>
        <v>26294.399999999998</v>
      </c>
      <c r="U55" s="32"/>
      <c r="V55" s="31"/>
    </row>
    <row r="56" spans="1:22" ht="13.5" customHeight="1">
      <c r="A56" s="13">
        <f t="shared" si="8"/>
        <v>35</v>
      </c>
      <c r="B56" s="14" t="s">
        <v>41</v>
      </c>
      <c r="C56" s="34" t="s">
        <v>42</v>
      </c>
      <c r="D56" s="18">
        <v>1</v>
      </c>
      <c r="E56" s="18">
        <v>12</v>
      </c>
      <c r="F56" s="78">
        <v>4073</v>
      </c>
      <c r="G56" s="49">
        <f t="shared" si="0"/>
        <v>4073</v>
      </c>
      <c r="H56" s="50"/>
      <c r="I56" s="81">
        <f t="shared" si="1"/>
        <v>4073</v>
      </c>
      <c r="J56" s="17">
        <v>0.3</v>
      </c>
      <c r="K56" s="16">
        <f t="shared" si="10"/>
        <v>1221.8999999999999</v>
      </c>
      <c r="L56" s="16"/>
      <c r="M56" s="17"/>
      <c r="N56" s="17"/>
      <c r="O56" s="16">
        <f t="shared" si="2"/>
        <v>5294.9</v>
      </c>
      <c r="P56" s="85">
        <f t="shared" si="3"/>
        <v>4173</v>
      </c>
      <c r="Q56" s="16"/>
      <c r="R56" s="80">
        <f t="shared" si="4"/>
        <v>4173</v>
      </c>
      <c r="S56" s="16">
        <f t="shared" si="5"/>
        <v>5294.9</v>
      </c>
      <c r="T56" s="17">
        <f t="shared" si="6"/>
        <v>63538.799999999996</v>
      </c>
      <c r="U56" s="32"/>
      <c r="V56" s="31"/>
    </row>
    <row r="57" spans="1:22" ht="22.5" customHeight="1">
      <c r="A57" s="13">
        <f t="shared" si="8"/>
        <v>36</v>
      </c>
      <c r="B57" s="14" t="s">
        <v>43</v>
      </c>
      <c r="C57" s="34" t="s">
        <v>44</v>
      </c>
      <c r="D57" s="18">
        <v>1</v>
      </c>
      <c r="E57" s="18">
        <v>2</v>
      </c>
      <c r="F57" s="78">
        <v>2094</v>
      </c>
      <c r="G57" s="49">
        <f t="shared" si="0"/>
        <v>2094</v>
      </c>
      <c r="H57" s="50"/>
      <c r="I57" s="81">
        <f t="shared" si="1"/>
        <v>2094</v>
      </c>
      <c r="J57" s="17"/>
      <c r="K57" s="17"/>
      <c r="L57" s="17"/>
      <c r="M57" s="17"/>
      <c r="N57" s="17">
        <f>I57*0.1</f>
        <v>209.4</v>
      </c>
      <c r="O57" s="16">
        <f t="shared" si="2"/>
        <v>2094</v>
      </c>
      <c r="P57" s="85">
        <f t="shared" si="3"/>
        <v>4173</v>
      </c>
      <c r="Q57" s="16">
        <f t="shared" si="7"/>
        <v>2079</v>
      </c>
      <c r="R57" s="80">
        <f t="shared" si="4"/>
        <v>4173</v>
      </c>
      <c r="S57" s="16">
        <f t="shared" si="5"/>
        <v>4382.4</v>
      </c>
      <c r="T57" s="17">
        <f t="shared" si="6"/>
        <v>52588.799999999996</v>
      </c>
      <c r="U57" s="32"/>
      <c r="V57" s="31"/>
    </row>
    <row r="58" spans="1:22" ht="14.25" customHeight="1">
      <c r="A58" s="13">
        <f t="shared" si="8"/>
        <v>37</v>
      </c>
      <c r="B58" s="14" t="s">
        <v>100</v>
      </c>
      <c r="C58" s="33" t="s">
        <v>33</v>
      </c>
      <c r="D58" s="18">
        <v>1</v>
      </c>
      <c r="E58" s="18">
        <v>9</v>
      </c>
      <c r="F58" s="78">
        <v>3323</v>
      </c>
      <c r="G58" s="49">
        <f t="shared" si="0"/>
        <v>3323</v>
      </c>
      <c r="H58" s="50"/>
      <c r="I58" s="81">
        <f t="shared" si="1"/>
        <v>3323</v>
      </c>
      <c r="J58" s="17"/>
      <c r="K58" s="17"/>
      <c r="L58" s="83">
        <v>0.5</v>
      </c>
      <c r="M58" s="16">
        <f>I58*L58</f>
        <v>1661.5</v>
      </c>
      <c r="N58" s="17"/>
      <c r="O58" s="16">
        <f t="shared" si="2"/>
        <v>4984.5</v>
      </c>
      <c r="P58" s="85">
        <f t="shared" si="3"/>
        <v>4173</v>
      </c>
      <c r="Q58" s="16"/>
      <c r="R58" s="80">
        <f t="shared" si="4"/>
        <v>4173</v>
      </c>
      <c r="S58" s="16">
        <f t="shared" si="5"/>
        <v>4984.5</v>
      </c>
      <c r="T58" s="17">
        <f t="shared" si="6"/>
        <v>59814</v>
      </c>
      <c r="U58" s="31"/>
      <c r="V58" s="31"/>
    </row>
    <row r="59" spans="1:22" ht="14.25" customHeight="1">
      <c r="A59" s="19"/>
      <c r="B59" s="20" t="s">
        <v>1</v>
      </c>
      <c r="C59" s="35"/>
      <c r="D59" s="28">
        <f>SUM(D22:D58)</f>
        <v>30</v>
      </c>
      <c r="E59" s="28"/>
      <c r="F59" s="28"/>
      <c r="G59" s="28">
        <f>SUM(G22:G58)</f>
        <v>96106.5</v>
      </c>
      <c r="H59" s="28">
        <f>SUM(H22:H58)</f>
        <v>4310.25</v>
      </c>
      <c r="I59" s="28"/>
      <c r="J59" s="28"/>
      <c r="K59" s="28">
        <f aca="true" t="shared" si="11" ref="K59:T59">SUM(K22:K58)</f>
        <v>13097.225</v>
      </c>
      <c r="L59" s="28"/>
      <c r="M59" s="28">
        <f t="shared" si="11"/>
        <v>4207.125</v>
      </c>
      <c r="N59" s="28">
        <f t="shared" si="11"/>
        <v>2024.5750000000003</v>
      </c>
      <c r="O59" s="28"/>
      <c r="P59" s="28"/>
      <c r="Q59" s="28">
        <f t="shared" si="11"/>
        <v>26003.550000000003</v>
      </c>
      <c r="R59" s="28"/>
      <c r="S59" s="28">
        <f t="shared" si="11"/>
        <v>145749.225</v>
      </c>
      <c r="T59" s="28">
        <f t="shared" si="11"/>
        <v>1748990.7000000004</v>
      </c>
      <c r="U59" s="31"/>
      <c r="V59" s="31"/>
    </row>
    <row r="60" spans="19:20" ht="41.25" customHeight="1" hidden="1">
      <c r="S60" s="21"/>
      <c r="T60" s="29"/>
    </row>
    <row r="61" spans="19:20" ht="2.25" customHeight="1">
      <c r="S61" s="21"/>
      <c r="T61" s="82"/>
    </row>
    <row r="62" spans="1:20" ht="22.5" customHeight="1">
      <c r="A62" s="116" t="s">
        <v>108</v>
      </c>
      <c r="B62" s="117"/>
      <c r="C62" s="117"/>
      <c r="D62" s="117"/>
      <c r="E62" s="117"/>
      <c r="F62" s="117"/>
      <c r="G62" s="117"/>
      <c r="H62" s="38"/>
      <c r="I62" s="38"/>
      <c r="J62" s="7"/>
      <c r="K62" s="7"/>
      <c r="L62" s="7"/>
      <c r="M62" s="68"/>
      <c r="N62" s="112"/>
      <c r="O62" s="112"/>
      <c r="P62" s="112"/>
      <c r="Q62" s="112"/>
      <c r="R62" s="72"/>
      <c r="S62" s="11"/>
      <c r="T62" s="5"/>
    </row>
    <row r="63" spans="2:20" ht="12" customHeight="1">
      <c r="B63" s="8"/>
      <c r="C63" s="26"/>
      <c r="D63" s="8"/>
      <c r="E63" s="8"/>
      <c r="F63" s="8"/>
      <c r="G63" s="8"/>
      <c r="H63" s="8"/>
      <c r="I63" s="8"/>
      <c r="J63" s="100" t="s">
        <v>34</v>
      </c>
      <c r="K63" s="100"/>
      <c r="L63" s="100"/>
      <c r="M63" s="100"/>
      <c r="N63" s="67"/>
      <c r="O63" s="67"/>
      <c r="P63" s="67"/>
      <c r="Q63" s="11"/>
      <c r="R63" s="11"/>
      <c r="S63" s="11"/>
      <c r="T63" s="5"/>
    </row>
    <row r="64" spans="2:20" ht="27" customHeight="1">
      <c r="B64" s="111"/>
      <c r="C64" s="111"/>
      <c r="D64" s="111"/>
      <c r="E64" s="111"/>
      <c r="F64" s="111"/>
      <c r="G64" s="111"/>
      <c r="H64" s="38"/>
      <c r="I64" s="38"/>
      <c r="J64" s="41"/>
      <c r="K64" s="23"/>
      <c r="L64" s="23"/>
      <c r="M64" s="68"/>
      <c r="N64" s="112"/>
      <c r="O64" s="112"/>
      <c r="P64" s="112"/>
      <c r="Q64" s="112"/>
      <c r="R64" s="72"/>
      <c r="S64" s="11"/>
      <c r="T64" s="5"/>
    </row>
    <row r="65" spans="2:20" ht="12" customHeight="1">
      <c r="B65" s="1"/>
      <c r="C65" s="1"/>
      <c r="D65" s="1"/>
      <c r="E65" s="6"/>
      <c r="F65" s="6"/>
      <c r="G65" s="6"/>
      <c r="H65" s="6"/>
      <c r="I65" s="6"/>
      <c r="J65" s="100" t="s">
        <v>34</v>
      </c>
      <c r="K65" s="100"/>
      <c r="L65" s="100"/>
      <c r="M65" s="100"/>
      <c r="N65" s="11"/>
      <c r="O65" s="11"/>
      <c r="P65" s="11"/>
      <c r="Q65" s="11"/>
      <c r="R65" s="11"/>
      <c r="S65" s="11"/>
      <c r="T65" s="5"/>
    </row>
    <row r="66" spans="2:20" ht="15.75">
      <c r="B66" s="9"/>
      <c r="C66" s="27"/>
      <c r="D66" s="1"/>
      <c r="E66" s="6"/>
      <c r="F66" s="6"/>
      <c r="G66" s="6"/>
      <c r="H66" s="6"/>
      <c r="I66" s="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ht="13.5" customHeight="1">
      <c r="B67" s="1"/>
      <c r="C67" s="1"/>
      <c r="D67" s="1"/>
      <c r="E67" s="6"/>
      <c r="F67" s="6"/>
      <c r="G67" s="6"/>
      <c r="H67" s="6"/>
      <c r="I67" s="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 ht="15.75">
      <c r="B68" s="24"/>
      <c r="C68" s="24"/>
      <c r="D68" s="22"/>
      <c r="E68" s="22"/>
      <c r="F68" s="22"/>
      <c r="G68" s="22"/>
      <c r="H68" s="22"/>
      <c r="I68" s="22"/>
      <c r="J68" s="37"/>
      <c r="K68" s="22"/>
      <c r="L68" s="22"/>
      <c r="M68" s="22"/>
      <c r="N68" s="22"/>
      <c r="O68" s="22"/>
      <c r="P68" s="22"/>
      <c r="Q68" s="22"/>
      <c r="R68" s="22"/>
      <c r="S68" s="22"/>
      <c r="T68" s="22"/>
    </row>
  </sheetData>
  <sheetProtection/>
  <mergeCells count="22">
    <mergeCell ref="T20:T21"/>
    <mergeCell ref="A20:A21"/>
    <mergeCell ref="E20:E21"/>
    <mergeCell ref="J65:M65"/>
    <mergeCell ref="M20:Q20"/>
    <mergeCell ref="B64:G64"/>
    <mergeCell ref="N62:Q62"/>
    <mergeCell ref="N64:Q64"/>
    <mergeCell ref="D20:D21"/>
    <mergeCell ref="A62:G62"/>
    <mergeCell ref="J20:K20"/>
    <mergeCell ref="G20:G21"/>
    <mergeCell ref="J63:M63"/>
    <mergeCell ref="A1:D1"/>
    <mergeCell ref="B20:B21"/>
    <mergeCell ref="C10:D10"/>
    <mergeCell ref="A19:V19"/>
    <mergeCell ref="M10:S10"/>
    <mergeCell ref="S15:T15"/>
    <mergeCell ref="S20:S21"/>
    <mergeCell ref="B18:J18"/>
    <mergeCell ref="N18:S18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2019-01-02T14:21:18Z</cp:lastPrinted>
  <dcterms:created xsi:type="dcterms:W3CDTF">2009-12-18T09:06:23Z</dcterms:created>
  <dcterms:modified xsi:type="dcterms:W3CDTF">2019-12-11T13:50:31Z</dcterms:modified>
  <cp:category/>
  <cp:version/>
  <cp:contentType/>
  <cp:contentStatus/>
</cp:coreProperties>
</file>