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2760" windowWidth="8610" windowHeight="10800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<sst xmlns="http://schemas.openxmlformats.org/spreadsheetml/2006/main" count="249" uniqueCount="209">
  <si>
    <t>(ініціали,прізвище)</t>
  </si>
  <si>
    <t xml:space="preserve"> Сторожинецький міський голова </t>
  </si>
  <si>
    <t>за вислугу років держ.сл.</t>
  </si>
  <si>
    <t>Оплата за високі досягнення в праці 35%</t>
  </si>
  <si>
    <t>№ п/п</t>
  </si>
  <si>
    <t>Апарат міської ради</t>
  </si>
  <si>
    <t>Фінансовий відділ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</si>
  <si>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</si>
  <si>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</si>
  <si>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</si>
  <si>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</si>
  <si>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</si>
  <si>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Відділ освіти, молоді та спорту</t>
  </si>
  <si>
    <t>Всього</t>
  </si>
  <si>
    <t>Відділ земельних відносин та комунальної власності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</si>
  <si>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</si>
  <si>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</si>
  <si>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</si>
  <si>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</si>
  <si>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</si>
  <si>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</si>
  <si>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соціального захисту населення</t>
  </si>
  <si>
    <t>Нічні</t>
  </si>
  <si>
    <t>Відділ економічного розвитку, торгівлі, інвестицій та державних закупівель</t>
  </si>
  <si>
    <t>Управління бухгалтерського обліку та звітності</t>
  </si>
  <si>
    <t>Начальник управління - головний бухгалтер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</si>
  <si>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</si>
  <si>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</si>
  <si>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</si>
  <si>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Посадовий оклад (грн.)</t>
  </si>
  <si>
    <t>за ранг</t>
  </si>
  <si>
    <t>за гірські</t>
  </si>
  <si>
    <t>за вислугу років</t>
  </si>
  <si>
    <t>Фонд заробітної плати на місяць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</si>
  <si>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</si>
  <si>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</si>
  <si>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</si>
  <si>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</si>
  <si>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ЗАТВЕРДЖУЮ</t>
  </si>
  <si>
    <t xml:space="preserve">з місячним фондом заробітноі плати </t>
  </si>
  <si>
    <t xml:space="preserve">М.М.Карлійчук </t>
  </si>
  <si>
    <t>М.П.</t>
  </si>
  <si>
    <t>(підпис)                         (ініціали і прізвище) </t>
  </si>
  <si>
    <t>(підпис)                            (ініціали і прізвище) </t>
  </si>
  <si>
    <t>Назва структурного підрозділу та посад</t>
  </si>
  <si>
    <t>М.І.Грезюк</t>
  </si>
  <si>
    <t>від 26 листопада 2012 року № 1220</t>
  </si>
  <si>
    <t xml:space="preserve">                           М.М.Карлійчук </t>
  </si>
  <si>
    <t>Головний спеціаліст</t>
  </si>
  <si>
    <t>Діловод с.Давидівка</t>
  </si>
  <si>
    <t>Діловод с.Панка</t>
  </si>
  <si>
    <t>Діловод с.Н.Бросківці</t>
  </si>
  <si>
    <t>Діловод с.Комарівці</t>
  </si>
  <si>
    <t>Діловод с.Банилів Підгірний</t>
  </si>
  <si>
    <t>Діловод с.Бобівці</t>
  </si>
  <si>
    <t>Відділ містобудування, архітектури, житлово-комунального господарства, транспорту, благоустрою та  інфраструктури.</t>
  </si>
  <si>
    <t>Надбавки</t>
  </si>
  <si>
    <t xml:space="preserve"> за високі досягнення в праці</t>
  </si>
  <si>
    <t>Фонд заробітної плати на рік (грн)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</si>
  <si>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</si>
  <si>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</si>
  <si>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</si>
  <si>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</si>
  <si>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</si>
  <si>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</si>
  <si>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</si>
  <si>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Доплати до 3723 грн.</t>
  </si>
  <si>
    <t>Брижак П</t>
  </si>
  <si>
    <t>Матейчук</t>
  </si>
  <si>
    <t>Казюк С.О.</t>
  </si>
  <si>
    <t>Малованюк І.Д.</t>
  </si>
  <si>
    <t>Дульгер Л.Г.</t>
  </si>
  <si>
    <t>Бажура</t>
  </si>
  <si>
    <t>Сумарюк В.І.</t>
  </si>
  <si>
    <t>Палічук М.М.</t>
  </si>
  <si>
    <t>Григорчук В.Д.</t>
  </si>
  <si>
    <t>Добра В.М.</t>
  </si>
  <si>
    <t>Іванчак М.Г.</t>
  </si>
  <si>
    <t>Джеголя М.О.</t>
  </si>
  <si>
    <t>Сташеску</t>
  </si>
  <si>
    <t>Пожога</t>
  </si>
  <si>
    <t>Філіпович</t>
  </si>
  <si>
    <t>Сирбу А.В.</t>
  </si>
  <si>
    <t>Постевка Г.</t>
  </si>
  <si>
    <t>Грезюк М.І.</t>
  </si>
  <si>
    <t>Білоус О.</t>
  </si>
  <si>
    <t>Демедюк Л.</t>
  </si>
  <si>
    <t>Смерека Н.</t>
  </si>
  <si>
    <t>Макаров М.М.</t>
  </si>
  <si>
    <t>Степанова І.І.</t>
  </si>
  <si>
    <t>Порошняк В.І.</t>
  </si>
  <si>
    <t>Осокіна В.Г.</t>
  </si>
  <si>
    <t>Баланюк М.М.</t>
  </si>
  <si>
    <t>Няйко</t>
  </si>
  <si>
    <t>Іліка І.М.</t>
  </si>
  <si>
    <t>Москаленко Г.В.</t>
  </si>
  <si>
    <t>Крушельницька Т.К.</t>
  </si>
  <si>
    <t>Ковцун Л.О.</t>
  </si>
  <si>
    <t>Мотовилець Г.А</t>
  </si>
  <si>
    <t>Федорюк В.М.</t>
  </si>
  <si>
    <t>Побіжан А.Г.</t>
  </si>
  <si>
    <t>Мязін М.В.</t>
  </si>
  <si>
    <t>Джумара С.М.</t>
  </si>
  <si>
    <t>Дульгер Д.М.</t>
  </si>
  <si>
    <t>Андріященко О.Р.</t>
  </si>
  <si>
    <t>Вітюк</t>
  </si>
  <si>
    <t>Порошняк</t>
  </si>
  <si>
    <t>Штефюк М.П.</t>
  </si>
  <si>
    <t>Гайдамасюк Р.Г.</t>
  </si>
  <si>
    <t>Леонтій Н.А.</t>
  </si>
  <si>
    <t>Гуцуляк О.М.</t>
  </si>
  <si>
    <t>Бойчук Д.О.</t>
  </si>
  <si>
    <t>Галицький М.М.</t>
  </si>
  <si>
    <t xml:space="preserve">Лушнікова </t>
  </si>
  <si>
    <t>Хорюк Р.В.</t>
  </si>
  <si>
    <t>Павлюк І.М.</t>
  </si>
  <si>
    <t>Парайко К.В.</t>
  </si>
  <si>
    <t>Черней М.О.</t>
  </si>
  <si>
    <t>Мудрак І.Ю.</t>
  </si>
  <si>
    <t>Сумарюк С.Г.</t>
  </si>
  <si>
    <t>Собко М.І.</t>
  </si>
  <si>
    <t>Крушніцька І.Г.</t>
  </si>
  <si>
    <t>Паскарюк О.Ю.</t>
  </si>
  <si>
    <t>Собко Н.В.</t>
  </si>
  <si>
    <t>Гаврилюк Ан. Олекс</t>
  </si>
  <si>
    <t>Рудий В.О.</t>
  </si>
  <si>
    <t xml:space="preserve">Марфічук </t>
  </si>
  <si>
    <t>Кікена О.Й.</t>
  </si>
  <si>
    <t>Савчук І.В.</t>
  </si>
  <si>
    <t xml:space="preserve">Шутак А.І.  </t>
  </si>
  <si>
    <t>Казимірко О.М.</t>
  </si>
  <si>
    <t>Кудельницька</t>
  </si>
  <si>
    <t>Шелемін С.А.</t>
  </si>
  <si>
    <t>Відділ культури, туризму та з питань діяльності засобів масової інформації</t>
  </si>
  <si>
    <t xml:space="preserve">Войцицький </t>
  </si>
  <si>
    <t>Паладійчук Л.М.</t>
  </si>
  <si>
    <t>гринчук т.</t>
  </si>
  <si>
    <t>Курик Іонела</t>
  </si>
  <si>
    <t>Дідек Н.І.</t>
  </si>
  <si>
    <t>Гринчук В.В.</t>
  </si>
  <si>
    <t>Берсан Н.С.</t>
  </si>
  <si>
    <t>Божескул В.І.</t>
  </si>
  <si>
    <t>Сектор з кадрової роботи відділу організаційної та кадрової роботи</t>
  </si>
  <si>
    <t>Завідувач сектору</t>
  </si>
  <si>
    <t>ручкіна</t>
  </si>
  <si>
    <t>Сушинська Г.П</t>
  </si>
  <si>
    <t>Центр надання адміністративних послуг</t>
  </si>
  <si>
    <t>Начальник центру, адміністратор</t>
  </si>
  <si>
    <t>Савка</t>
  </si>
  <si>
    <t>адміністратор</t>
  </si>
  <si>
    <t>Командир</t>
  </si>
  <si>
    <t>Аронець</t>
  </si>
  <si>
    <t>Стрілецький Я.Г.</t>
  </si>
  <si>
    <t>Провідний спеціаліст з рестрації місця проживання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</si>
  <si>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</si>
  <si>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</si>
  <si>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</si>
  <si>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с.Панка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</si>
  <si>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</si>
  <si>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</si>
  <si>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</si>
  <si>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</si>
  <si>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з питань державних закупівель</t>
  </si>
  <si>
    <t>Провідний спеціаліст інспектор з благоустрою</t>
  </si>
  <si>
    <t>Провідний спеціаліст з благоустрою</t>
  </si>
  <si>
    <t>Провідний спеціаліст з інформатизації та моніторингу</t>
  </si>
  <si>
    <t>Куліковська Л.А.</t>
  </si>
  <si>
    <t>Завідуючий</t>
  </si>
  <si>
    <t xml:space="preserve">Гаврилюк М.Г. </t>
  </si>
  <si>
    <t>сімсот сімдесят дві тисячі двісті шістдесят  гривень  75 коп.</t>
  </si>
  <si>
    <t>Уреке Л.</t>
  </si>
  <si>
    <r>
      <t xml:space="preserve">Штат в кількості </t>
    </r>
    <r>
      <rPr>
        <u val="single"/>
        <sz val="12"/>
        <rFont val="Times New Roman"/>
        <family val="1"/>
      </rPr>
      <t xml:space="preserve">   100  </t>
    </r>
    <r>
      <rPr>
        <sz val="12"/>
        <rFont val="Times New Roman"/>
        <family val="1"/>
      </rPr>
      <t>штатних одиниць</t>
    </r>
  </si>
  <si>
    <t>Сторожинецький міський голова</t>
  </si>
  <si>
    <t>Начальник відділу - державний реєстратор</t>
  </si>
  <si>
    <t>Діловод с.Зруб-Комарівський</t>
  </si>
  <si>
    <t>Діловод с.Слобода-Комарівці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</si>
  <si>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</si>
  <si>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</si>
  <si>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</si>
  <si>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</si>
  <si>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>МП</t>
  </si>
  <si>
    <t xml:space="preserve">Лосік О.В. </t>
  </si>
  <si>
    <t>Лещинська Н.О.</t>
  </si>
  <si>
    <t>Бойчук М.Т.</t>
  </si>
  <si>
    <t xml:space="preserve">Сектор з з квартирного обліку, приватизації житла та комунальної власності </t>
  </si>
  <si>
    <t>Токарюк М.В.</t>
  </si>
  <si>
    <t>Сімака О.М.</t>
  </si>
  <si>
    <t>Танасійчук І.М.</t>
  </si>
  <si>
    <t>Жижій В.В.</t>
  </si>
  <si>
    <t>Біленку О.М.</t>
  </si>
  <si>
    <t>Апарату  Сторожинецької міської ради</t>
  </si>
  <si>
    <t>_____________І.Г. Матейчук</t>
  </si>
  <si>
    <t>на 2021 рік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</si>
  <si>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</si>
  <si>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</si>
  <si>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</si>
  <si>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</si>
  <si>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</si>
  <si>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</si>
  <si>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</si>
  <si>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</si>
  <si>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</si>
  <si>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</si>
  <si>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</si>
  <si>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</si>
  <si>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</si>
  <si>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</si>
  <si>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Секретар міської ради                                                                    Дмитро БОЙЧУК</t>
  </si>
  <si>
    <t xml:space="preserve">Додаток до рішення II сесії Сторожинецької міської ради             VIII скликання від __.12.2020 року               №    -2/2020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</si>
</sst>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</numFmts>
  <fonts count="6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4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14" fillId="0" borderId="1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7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0" xfId="0" applyFont="1" applyAlignment="1">
      <alignment wrapText="1"/>
    </xf>
    <xf numFmtId="2" fontId="17" fillId="34" borderId="1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right"/>
    </xf>
    <xf numFmtId="2" fontId="17" fillId="33" borderId="10" xfId="0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2" fontId="17" fillId="35" borderId="10" xfId="0" applyNumberFormat="1" applyFont="1" applyFill="1" applyBorder="1" applyAlignment="1">
      <alignment horizontal="right"/>
    </xf>
    <xf numFmtId="9" fontId="17" fillId="35" borderId="10" xfId="0" applyNumberFormat="1" applyFont="1" applyFill="1" applyBorder="1" applyAlignment="1">
      <alignment horizontal="right"/>
    </xf>
    <xf numFmtId="9" fontId="17" fillId="35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wrapText="1"/>
    </xf>
    <xf numFmtId="14" fontId="17" fillId="0" borderId="11" xfId="0" applyNumberFormat="1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36" borderId="10" xfId="0" applyFont="1" applyFill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17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"/>
  <sheetViews>
    <sheetView tabSelected="1" zoomScalePageLayoutView="0" workbookViewId="0" topLeftCell="A128">
      <selection activeCell="B1" sqref="A1:U139"/>
    </sheetView>
  </sheetViews>
  <sheetFormatPr defaultColWidth="9.00390625" defaultRowHeight="12.75"/>
  <cols>
    <col min="1" max="1" width="3.75390625" style="1" customWidth="1"/>
    <col min="2" max="2" width="47.625" style="2" customWidth="1"/>
    <col min="3" max="3" width="12.875" style="2" hidden="1" customWidth="1"/>
    <col min="4" max="4" width="0.12890625" style="2" customWidth="1"/>
    <col min="5" max="5" width="32.625" style="3" customWidth="1"/>
    <col min="6" max="6" width="12.75390625" style="4" hidden="1" customWidth="1"/>
    <col min="7" max="8" width="10.625" style="4" hidden="1" customWidth="1"/>
    <col min="9" max="9" width="3.75390625" style="4" hidden="1" customWidth="1"/>
    <col min="10" max="10" width="12.00390625" style="4" hidden="1" customWidth="1"/>
    <col min="11" max="11" width="7.875" style="4" hidden="1" customWidth="1"/>
    <col min="12" max="12" width="12.375" style="4" hidden="1" customWidth="1"/>
    <col min="13" max="13" width="14.625" style="4" hidden="1" customWidth="1"/>
    <col min="14" max="14" width="10.75390625" style="4" hidden="1" customWidth="1"/>
    <col min="15" max="15" width="13.00390625" style="4" hidden="1" customWidth="1"/>
    <col min="16" max="16" width="11.375" style="4" hidden="1" customWidth="1"/>
    <col min="17" max="17" width="9.625" style="4" hidden="1" customWidth="1"/>
    <col min="18" max="18" width="11.875" style="4" hidden="1" customWidth="1"/>
    <col min="19" max="19" width="13.25390625" style="4" hidden="1" customWidth="1"/>
    <col min="20" max="20" width="13.625" style="4" hidden="1" customWidth="1"/>
    <col min="21" max="21" width="18.25390625" style="4" hidden="1" customWidth="1"/>
    <col min="22" max="22" width="3.375" style="3" customWidth="1"/>
  </cols>
  <sheetData>
    <row r="1" spans="2:7" ht="57.75" customHeight="1">
      <c r="B1" s="115"/>
      <c r="C1" s="115"/>
      <c r="D1" s="115"/>
      <c r="E1" s="115" t="s">
        <v>208</v>
      </c>
      <c r="F1" s="115"/>
      <c r="G1" s="115"/>
    </row>
    <row r="2" spans="14:21" ht="12.75" hidden="1">
      <c r="N2" s="35"/>
      <c r="O2" s="35"/>
      <c r="P2" s="35"/>
      <c r="Q2" s="35"/>
      <c r="R2" s="35"/>
      <c r="S2" s="35"/>
      <c r="T2" s="109" t="s">
        <v>34</v>
      </c>
      <c r="U2" s="35"/>
    </row>
    <row r="3" spans="14:21" ht="12.75" hidden="1">
      <c r="N3" s="35"/>
      <c r="O3" s="35"/>
      <c r="P3" s="35"/>
      <c r="Q3" s="35"/>
      <c r="R3" s="35"/>
      <c r="S3" s="35"/>
      <c r="T3" s="9" t="s">
        <v>35</v>
      </c>
      <c r="U3" s="35"/>
    </row>
    <row r="4" spans="4:21" ht="44.25" customHeight="1">
      <c r="D4" s="136" t="s">
        <v>38</v>
      </c>
      <c r="E4" s="137"/>
      <c r="N4" s="35"/>
      <c r="O4" s="35"/>
      <c r="P4" s="35"/>
      <c r="Q4" s="35"/>
      <c r="R4" s="35"/>
      <c r="S4" s="35"/>
      <c r="T4" s="9" t="s">
        <v>36</v>
      </c>
      <c r="U4" s="35"/>
    </row>
    <row r="5" spans="4:21" ht="3.75" customHeight="1">
      <c r="D5" s="138" t="s">
        <v>172</v>
      </c>
      <c r="E5" s="139"/>
      <c r="N5" s="35"/>
      <c r="O5" s="35"/>
      <c r="P5" s="35"/>
      <c r="Q5" s="35"/>
      <c r="R5" s="35"/>
      <c r="S5" s="35"/>
      <c r="T5" s="9" t="s">
        <v>37</v>
      </c>
      <c r="U5" s="35"/>
    </row>
    <row r="6" spans="4:21" ht="18.75" customHeight="1">
      <c r="D6" s="139"/>
      <c r="E6" s="139"/>
      <c r="N6" s="35"/>
      <c r="O6" s="35"/>
      <c r="P6" s="35"/>
      <c r="Q6" s="35"/>
      <c r="R6" s="35"/>
      <c r="S6" s="35"/>
      <c r="T6" s="9" t="s">
        <v>46</v>
      </c>
      <c r="U6" s="35"/>
    </row>
    <row r="7" spans="4:5" ht="21" customHeight="1">
      <c r="D7" s="138" t="s">
        <v>191</v>
      </c>
      <c r="E7" s="139"/>
    </row>
    <row r="8" spans="4:21" ht="16.5" customHeight="1">
      <c r="D8" s="2" t="s">
        <v>180</v>
      </c>
      <c r="M8" s="118" t="s">
        <v>38</v>
      </c>
      <c r="N8" s="118"/>
      <c r="O8" s="118"/>
      <c r="P8" s="118"/>
      <c r="Q8" s="118"/>
      <c r="R8" s="118"/>
      <c r="S8" s="118"/>
      <c r="T8" s="118"/>
      <c r="U8" s="35"/>
    </row>
    <row r="9" spans="12:21" ht="17.25" customHeight="1">
      <c r="L9" s="59" t="s">
        <v>171</v>
      </c>
      <c r="M9" s="29"/>
      <c r="N9" s="29"/>
      <c r="O9" s="29"/>
      <c r="P9" s="29"/>
      <c r="Q9" s="29"/>
      <c r="R9" s="29"/>
      <c r="S9" s="29"/>
      <c r="T9" s="29"/>
      <c r="U9" s="29"/>
    </row>
    <row r="10" spans="2:21" ht="1.5" customHeight="1">
      <c r="B10" s="5"/>
      <c r="C10" s="5"/>
      <c r="D10" s="5"/>
      <c r="E10" s="7"/>
      <c r="F10" s="8"/>
      <c r="G10" s="8"/>
      <c r="H10" s="8"/>
      <c r="I10" s="8"/>
      <c r="J10" s="8"/>
      <c r="K10" s="29"/>
      <c r="L10" s="110" t="s">
        <v>39</v>
      </c>
      <c r="M10" s="10"/>
      <c r="N10" s="11"/>
      <c r="O10" s="9"/>
      <c r="P10" s="11">
        <f>T134</f>
        <v>713937</v>
      </c>
      <c r="Q10" s="9"/>
      <c r="R10" s="9"/>
      <c r="S10" s="9"/>
      <c r="T10" s="93"/>
      <c r="U10" s="108">
        <f>T134</f>
        <v>713937</v>
      </c>
    </row>
    <row r="11" spans="2:21" ht="16.5" customHeight="1" hidden="1">
      <c r="B11" s="5"/>
      <c r="C11" s="5"/>
      <c r="D11" s="5"/>
      <c r="E11" s="6"/>
      <c r="F11" s="8"/>
      <c r="G11" s="8"/>
      <c r="H11" s="8"/>
      <c r="I11" s="8"/>
      <c r="J11" s="45"/>
      <c r="K11" s="10"/>
      <c r="L11" s="111" t="s">
        <v>169</v>
      </c>
      <c r="M11" s="62"/>
      <c r="N11" s="62"/>
      <c r="O11" s="62"/>
      <c r="P11" s="62"/>
      <c r="Q11" s="62"/>
      <c r="R11" s="62"/>
      <c r="S11" s="62"/>
      <c r="T11" s="62"/>
      <c r="U11" s="62"/>
    </row>
    <row r="12" spans="2:21" ht="15.75" customHeight="1">
      <c r="B12" s="5"/>
      <c r="C12" s="5"/>
      <c r="D12" s="5"/>
      <c r="E12" s="6"/>
      <c r="F12" s="8"/>
      <c r="G12" s="8"/>
      <c r="H12" s="8"/>
      <c r="I12" s="8"/>
      <c r="J12" s="8"/>
      <c r="K12" s="63"/>
      <c r="L12" s="112" t="s">
        <v>1</v>
      </c>
      <c r="M12" s="64"/>
      <c r="N12" s="64"/>
      <c r="O12" s="64"/>
      <c r="P12" s="64"/>
      <c r="Q12" s="64"/>
      <c r="R12" s="12"/>
      <c r="S12" s="8"/>
      <c r="T12" s="8"/>
      <c r="U12" s="8"/>
    </row>
    <row r="13" spans="2:21" ht="17.25" customHeight="1">
      <c r="B13" s="134" t="s">
        <v>179</v>
      </c>
      <c r="C13" s="134"/>
      <c r="D13" s="134"/>
      <c r="E13" s="134"/>
      <c r="F13" s="134"/>
      <c r="G13" s="134"/>
      <c r="H13" s="105"/>
      <c r="I13" s="105"/>
      <c r="J13" s="105"/>
      <c r="K13" s="65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ht="21" customHeight="1">
      <c r="B14" s="135" t="s">
        <v>190</v>
      </c>
      <c r="C14" s="135"/>
      <c r="D14" s="135"/>
      <c r="E14" s="135"/>
      <c r="F14" s="135"/>
      <c r="G14" s="135"/>
      <c r="H14" s="105"/>
      <c r="I14" s="105"/>
      <c r="J14" s="105"/>
      <c r="K14" s="8"/>
      <c r="L14" s="30"/>
      <c r="M14" s="30"/>
      <c r="N14" s="13"/>
      <c r="O14" s="13"/>
      <c r="P14" s="13"/>
      <c r="Q14" s="13"/>
      <c r="R14" s="13"/>
      <c r="S14" s="13"/>
      <c r="T14" s="130" t="s">
        <v>40</v>
      </c>
      <c r="U14" s="130"/>
    </row>
    <row r="15" spans="2:21" ht="19.5" customHeight="1" hidden="1">
      <c r="B15" s="5"/>
      <c r="C15" s="5"/>
      <c r="D15" s="5"/>
      <c r="E15" s="6"/>
      <c r="F15" s="8"/>
      <c r="G15" s="8"/>
      <c r="H15" s="8"/>
      <c r="I15" s="8"/>
      <c r="J15" s="8"/>
      <c r="K15" s="31"/>
      <c r="L15" s="30"/>
      <c r="M15" s="30"/>
      <c r="N15" s="60" t="s">
        <v>40</v>
      </c>
      <c r="O15" s="60"/>
      <c r="P15" s="60"/>
      <c r="Q15" s="60"/>
      <c r="R15" s="60"/>
      <c r="S15" s="60"/>
      <c r="T15" s="60"/>
      <c r="U15" s="13"/>
    </row>
    <row r="16" spans="2:21" ht="16.5" customHeight="1">
      <c r="B16" s="135" t="s">
        <v>192</v>
      </c>
      <c r="C16" s="135"/>
      <c r="D16" s="135"/>
      <c r="E16" s="135"/>
      <c r="F16" s="135"/>
      <c r="G16" s="135"/>
      <c r="H16" s="106"/>
      <c r="I16" s="106"/>
      <c r="J16" s="106"/>
      <c r="K16" s="8"/>
      <c r="L16" s="8"/>
      <c r="M16" s="8" t="s">
        <v>41</v>
      </c>
      <c r="N16" s="8"/>
      <c r="O16" s="8"/>
      <c r="P16" s="8"/>
      <c r="Q16" s="8"/>
      <c r="R16" s="8" t="s">
        <v>0</v>
      </c>
      <c r="S16" s="8"/>
      <c r="T16" s="8"/>
      <c r="U16" s="8"/>
    </row>
    <row r="17" spans="8:21" ht="5.25" customHeight="1">
      <c r="H17" s="106"/>
      <c r="I17" s="106"/>
      <c r="J17" s="100">
        <v>43466</v>
      </c>
      <c r="K17" s="8"/>
      <c r="L17" s="113"/>
      <c r="M17" s="114"/>
      <c r="N17" s="8"/>
      <c r="O17" s="8"/>
      <c r="P17" s="8"/>
      <c r="Q17" s="8"/>
      <c r="R17" s="8"/>
      <c r="S17" s="8"/>
      <c r="T17" s="7"/>
      <c r="U17" s="8"/>
    </row>
    <row r="18" spans="2:21" ht="12" customHeight="1">
      <c r="B18" s="5"/>
      <c r="C18" s="5"/>
      <c r="D18" s="5"/>
      <c r="E18" s="6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59"/>
    </row>
    <row r="19" spans="2:21" ht="10.5" customHeight="1" hidden="1">
      <c r="B19" s="5"/>
      <c r="C19" s="5"/>
      <c r="D19" s="5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4" customHeight="1">
      <c r="A20" s="121" t="s">
        <v>4</v>
      </c>
      <c r="B20" s="124" t="s">
        <v>44</v>
      </c>
      <c r="C20" s="72"/>
      <c r="D20" s="72"/>
      <c r="E20" s="126" t="s">
        <v>28</v>
      </c>
      <c r="F20" s="126" t="s">
        <v>29</v>
      </c>
      <c r="G20" s="131" t="s">
        <v>56</v>
      </c>
      <c r="H20" s="132"/>
      <c r="I20" s="132"/>
      <c r="J20" s="132"/>
      <c r="K20" s="132"/>
      <c r="L20" s="132"/>
      <c r="M20" s="133"/>
      <c r="N20" s="126" t="s">
        <v>66</v>
      </c>
      <c r="O20" s="128" t="s">
        <v>3</v>
      </c>
      <c r="P20" s="15"/>
      <c r="Q20" s="15"/>
      <c r="R20" s="15"/>
      <c r="S20" s="15" t="s">
        <v>22</v>
      </c>
      <c r="T20" s="126" t="s">
        <v>33</v>
      </c>
      <c r="U20" s="126" t="s">
        <v>58</v>
      </c>
    </row>
    <row r="21" spans="1:21" ht="102.75" customHeight="1">
      <c r="A21" s="122"/>
      <c r="B21" s="125"/>
      <c r="C21" s="73"/>
      <c r="D21" s="73"/>
      <c r="E21" s="127"/>
      <c r="F21" s="127"/>
      <c r="G21" s="15" t="s">
        <v>31</v>
      </c>
      <c r="H21" s="15"/>
      <c r="I21" s="83"/>
      <c r="J21" s="15" t="s">
        <v>30</v>
      </c>
      <c r="K21" s="16" t="s">
        <v>2</v>
      </c>
      <c r="L21" s="15" t="s">
        <v>32</v>
      </c>
      <c r="M21" s="15" t="s">
        <v>57</v>
      </c>
      <c r="N21" s="127"/>
      <c r="O21" s="129"/>
      <c r="P21" s="15"/>
      <c r="Q21" s="15"/>
      <c r="R21" s="15"/>
      <c r="S21" s="15"/>
      <c r="T21" s="127"/>
      <c r="U21" s="127"/>
    </row>
    <row r="22" spans="1:21" ht="19.5" customHeight="1" hidden="1">
      <c r="A22" s="14"/>
      <c r="B22" s="17" t="s">
        <v>5</v>
      </c>
      <c r="C22" s="17"/>
      <c r="D22" s="17"/>
      <c r="E22" s="6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2" s="48" customFormat="1" ht="18" customHeight="1">
      <c r="A23" s="19">
        <v>1</v>
      </c>
      <c r="B23" s="55" t="s">
        <v>196</v>
      </c>
      <c r="C23" s="55"/>
      <c r="D23" s="55"/>
      <c r="E23" s="36">
        <v>1</v>
      </c>
      <c r="F23" s="39">
        <v>8000</v>
      </c>
      <c r="G23" s="38"/>
      <c r="H23" s="96">
        <f>F23+G23</f>
        <v>8000</v>
      </c>
      <c r="I23" s="84">
        <v>5</v>
      </c>
      <c r="J23" s="39">
        <v>130</v>
      </c>
      <c r="K23" s="97">
        <v>0.3</v>
      </c>
      <c r="L23" s="39">
        <f>(H23+J23)*K23</f>
        <v>2439</v>
      </c>
      <c r="M23" s="39">
        <f>(H23+J23+L23)*0.5</f>
        <v>5284.5</v>
      </c>
      <c r="N23" s="39"/>
      <c r="O23" s="38"/>
      <c r="P23" s="38"/>
      <c r="Q23" s="38"/>
      <c r="R23" s="39"/>
      <c r="S23" s="39"/>
      <c r="T23" s="39">
        <f>H23+J23+L23+M23</f>
        <v>15853.5</v>
      </c>
      <c r="U23" s="39">
        <f>T23*12</f>
        <v>190242</v>
      </c>
      <c r="V23" s="3"/>
    </row>
    <row r="24" spans="1:22" s="44" customFormat="1" ht="22.5" customHeight="1">
      <c r="A24" s="19">
        <f>A23+1</f>
        <v>2</v>
      </c>
      <c r="B24" s="37" t="s">
        <v>195</v>
      </c>
      <c r="C24" s="55"/>
      <c r="D24" s="74" t="s">
        <v>67</v>
      </c>
      <c r="E24" s="36">
        <v>1</v>
      </c>
      <c r="F24" s="39">
        <v>7500</v>
      </c>
      <c r="G24" s="38"/>
      <c r="H24" s="96">
        <f aca="true" t="shared" si="0" ref="H24:H89">F24+G24</f>
        <v>7500</v>
      </c>
      <c r="I24" s="84">
        <v>5</v>
      </c>
      <c r="J24" s="39">
        <v>130</v>
      </c>
      <c r="K24" s="97">
        <v>0.2</v>
      </c>
      <c r="L24" s="39">
        <f aca="true" t="shared" si="1" ref="L24:L89">(H24+J24)*K24</f>
        <v>1526</v>
      </c>
      <c r="M24" s="39">
        <f aca="true" t="shared" si="2" ref="M24:M89">(H24+J24+L24)*0.5</f>
        <v>4578</v>
      </c>
      <c r="N24" s="39"/>
      <c r="O24" s="38"/>
      <c r="P24" s="38"/>
      <c r="Q24" s="38"/>
      <c r="R24" s="39"/>
      <c r="S24" s="39"/>
      <c r="T24" s="39">
        <f aca="true" t="shared" si="3" ref="T24:T89">H24+J24+L24+M24</f>
        <v>13734</v>
      </c>
      <c r="U24" s="39">
        <f aca="true" t="shared" si="4" ref="U24:U87">T24*12</f>
        <v>164808</v>
      </c>
      <c r="V24" s="3"/>
    </row>
    <row r="25" spans="1:22" s="48" customFormat="1" ht="18" customHeight="1">
      <c r="A25" s="19">
        <f>A24+1</f>
        <v>3</v>
      </c>
      <c r="B25" s="37" t="s">
        <v>197</v>
      </c>
      <c r="C25" s="37"/>
      <c r="D25" s="75" t="s">
        <v>68</v>
      </c>
      <c r="E25" s="36">
        <v>1</v>
      </c>
      <c r="F25" s="39">
        <v>7000</v>
      </c>
      <c r="G25" s="38"/>
      <c r="H25" s="96">
        <f t="shared" si="0"/>
        <v>7000</v>
      </c>
      <c r="I25" s="84">
        <v>10</v>
      </c>
      <c r="J25" s="39">
        <v>80</v>
      </c>
      <c r="K25" s="97">
        <v>0.4</v>
      </c>
      <c r="L25" s="39">
        <f t="shared" si="1"/>
        <v>2832</v>
      </c>
      <c r="M25" s="39">
        <f t="shared" si="2"/>
        <v>4956</v>
      </c>
      <c r="N25" s="39"/>
      <c r="O25" s="38"/>
      <c r="P25" s="38"/>
      <c r="Q25" s="38"/>
      <c r="R25" s="39"/>
      <c r="S25" s="39"/>
      <c r="T25" s="39">
        <f t="shared" si="3"/>
        <v>14868</v>
      </c>
      <c r="U25" s="39">
        <f t="shared" si="4"/>
        <v>178416</v>
      </c>
      <c r="V25" s="3"/>
    </row>
    <row r="26" spans="1:22" s="48" customFormat="1" ht="18" customHeight="1">
      <c r="A26" s="19">
        <f aca="true" t="shared" si="5" ref="A26:A35">A25+1</f>
        <v>4</v>
      </c>
      <c r="B26" s="37" t="s">
        <v>193</v>
      </c>
      <c r="C26" s="37"/>
      <c r="D26" s="75" t="s">
        <v>134</v>
      </c>
      <c r="E26" s="36">
        <v>1</v>
      </c>
      <c r="F26" s="39">
        <v>7000</v>
      </c>
      <c r="G26" s="38"/>
      <c r="H26" s="96">
        <f t="shared" si="0"/>
        <v>7000</v>
      </c>
      <c r="I26" s="84">
        <v>7</v>
      </c>
      <c r="J26" s="39">
        <v>110</v>
      </c>
      <c r="K26" s="97">
        <v>0.2</v>
      </c>
      <c r="L26" s="39">
        <f t="shared" si="1"/>
        <v>1422</v>
      </c>
      <c r="M26" s="39">
        <f t="shared" si="2"/>
        <v>4266</v>
      </c>
      <c r="N26" s="39"/>
      <c r="O26" s="38"/>
      <c r="P26" s="38"/>
      <c r="Q26" s="38"/>
      <c r="R26" s="39"/>
      <c r="S26" s="39"/>
      <c r="T26" s="39">
        <f t="shared" si="3"/>
        <v>12798</v>
      </c>
      <c r="U26" s="39">
        <f t="shared" si="4"/>
        <v>153576</v>
      </c>
      <c r="V26" s="3"/>
    </row>
    <row r="27" spans="1:22" s="48" customFormat="1" ht="18" customHeight="1">
      <c r="A27" s="19">
        <f t="shared" si="5"/>
        <v>5</v>
      </c>
      <c r="B27" s="37" t="s">
        <v>194</v>
      </c>
      <c r="C27" s="37"/>
      <c r="D27" s="75" t="s">
        <v>69</v>
      </c>
      <c r="E27" s="36">
        <v>1</v>
      </c>
      <c r="F27" s="39">
        <v>7000</v>
      </c>
      <c r="G27" s="38"/>
      <c r="H27" s="96">
        <f t="shared" si="0"/>
        <v>7000</v>
      </c>
      <c r="I27" s="84">
        <v>7</v>
      </c>
      <c r="J27" s="39">
        <v>110</v>
      </c>
      <c r="K27" s="97">
        <v>0.3</v>
      </c>
      <c r="L27" s="39">
        <f t="shared" si="1"/>
        <v>2133</v>
      </c>
      <c r="M27" s="39">
        <f t="shared" si="2"/>
        <v>4621.5</v>
      </c>
      <c r="N27" s="39"/>
      <c r="O27" s="38"/>
      <c r="P27" s="38"/>
      <c r="Q27" s="38"/>
      <c r="R27" s="39"/>
      <c r="S27" s="39"/>
      <c r="T27" s="39">
        <f t="shared" si="3"/>
        <v>13864.5</v>
      </c>
      <c r="U27" s="39">
        <f t="shared" si="4"/>
        <v>166374</v>
      </c>
      <c r="V27" s="3"/>
    </row>
    <row r="28" spans="1:22" s="48" customFormat="1" ht="36" customHeight="1">
      <c r="A28" s="19">
        <f t="shared" si="5"/>
        <v>6</v>
      </c>
      <c r="B28" s="37" t="s">
        <v>198</v>
      </c>
      <c r="C28" s="37"/>
      <c r="D28" s="75" t="s">
        <v>70</v>
      </c>
      <c r="E28" s="36">
        <v>1</v>
      </c>
      <c r="F28" s="39">
        <v>7000</v>
      </c>
      <c r="G28" s="38"/>
      <c r="H28" s="96">
        <f t="shared" si="0"/>
        <v>7000</v>
      </c>
      <c r="I28" s="84">
        <v>7</v>
      </c>
      <c r="J28" s="39">
        <v>110</v>
      </c>
      <c r="K28" s="97">
        <v>0.3</v>
      </c>
      <c r="L28" s="39">
        <f t="shared" si="1"/>
        <v>2133</v>
      </c>
      <c r="M28" s="39">
        <f t="shared" si="2"/>
        <v>4621.5</v>
      </c>
      <c r="N28" s="39"/>
      <c r="O28" s="38"/>
      <c r="P28" s="38"/>
      <c r="Q28" s="38"/>
      <c r="R28" s="39"/>
      <c r="S28" s="39"/>
      <c r="T28" s="39">
        <f t="shared" si="3"/>
        <v>13864.5</v>
      </c>
      <c r="U28" s="39">
        <f t="shared" si="4"/>
        <v>166374</v>
      </c>
      <c r="V28" s="3"/>
    </row>
    <row r="29" spans="1:22" s="48" customFormat="1" ht="36.75" customHeight="1">
      <c r="A29" s="19">
        <f t="shared" si="5"/>
        <v>7</v>
      </c>
      <c r="B29" s="37" t="s">
        <v>199</v>
      </c>
      <c r="C29" s="37"/>
      <c r="D29" s="75" t="s">
        <v>71</v>
      </c>
      <c r="E29" s="36">
        <v>1</v>
      </c>
      <c r="F29" s="39">
        <v>7000</v>
      </c>
      <c r="G29" s="38"/>
      <c r="H29" s="96">
        <f t="shared" si="0"/>
        <v>7000</v>
      </c>
      <c r="I29" s="84">
        <v>7</v>
      </c>
      <c r="J29" s="39">
        <v>110</v>
      </c>
      <c r="K29" s="97">
        <v>0.25</v>
      </c>
      <c r="L29" s="39">
        <f t="shared" si="1"/>
        <v>1777.5</v>
      </c>
      <c r="M29" s="39">
        <f t="shared" si="2"/>
        <v>4443.75</v>
      </c>
      <c r="N29" s="39"/>
      <c r="O29" s="38"/>
      <c r="P29" s="38"/>
      <c r="Q29" s="38"/>
      <c r="R29" s="39"/>
      <c r="S29" s="39"/>
      <c r="T29" s="39">
        <f t="shared" si="3"/>
        <v>13331.25</v>
      </c>
      <c r="U29" s="39">
        <f t="shared" si="4"/>
        <v>159975</v>
      </c>
      <c r="V29" s="3"/>
    </row>
    <row r="30" spans="1:22" s="48" customFormat="1" ht="24" customHeight="1">
      <c r="A30" s="19">
        <f t="shared" si="5"/>
        <v>8</v>
      </c>
      <c r="B30" s="37" t="s">
        <v>200</v>
      </c>
      <c r="C30" s="37"/>
      <c r="D30" s="75" t="s">
        <v>72</v>
      </c>
      <c r="E30" s="36">
        <v>1</v>
      </c>
      <c r="F30" s="39">
        <v>7000</v>
      </c>
      <c r="G30" s="38"/>
      <c r="H30" s="96">
        <f t="shared" si="0"/>
        <v>7000</v>
      </c>
      <c r="I30" s="84">
        <v>7</v>
      </c>
      <c r="J30" s="39">
        <v>110</v>
      </c>
      <c r="K30" s="97">
        <v>0.25</v>
      </c>
      <c r="L30" s="39">
        <f t="shared" si="1"/>
        <v>1777.5</v>
      </c>
      <c r="M30" s="39">
        <f t="shared" si="2"/>
        <v>4443.75</v>
      </c>
      <c r="N30" s="39"/>
      <c r="O30" s="38"/>
      <c r="P30" s="38"/>
      <c r="Q30" s="38"/>
      <c r="R30" s="39"/>
      <c r="S30" s="39"/>
      <c r="T30" s="39">
        <f t="shared" si="3"/>
        <v>13331.25</v>
      </c>
      <c r="U30" s="39">
        <f t="shared" si="4"/>
        <v>159975</v>
      </c>
      <c r="V30" s="3"/>
    </row>
    <row r="31" spans="1:22" s="48" customFormat="1" ht="28.5" customHeight="1">
      <c r="A31" s="19">
        <f t="shared" si="5"/>
        <v>9</v>
      </c>
      <c r="B31" s="37" t="s">
        <v>201</v>
      </c>
      <c r="C31" s="37"/>
      <c r="D31" s="75" t="s">
        <v>141</v>
      </c>
      <c r="E31" s="36">
        <v>1</v>
      </c>
      <c r="F31" s="39">
        <v>7000</v>
      </c>
      <c r="G31" s="38"/>
      <c r="H31" s="96">
        <f t="shared" si="0"/>
        <v>7000</v>
      </c>
      <c r="I31" s="84">
        <v>8</v>
      </c>
      <c r="J31" s="39">
        <v>100</v>
      </c>
      <c r="K31" s="97">
        <v>0.15</v>
      </c>
      <c r="L31" s="39">
        <f t="shared" si="1"/>
        <v>1065</v>
      </c>
      <c r="M31" s="39">
        <f t="shared" si="2"/>
        <v>4082.5</v>
      </c>
      <c r="N31" s="39"/>
      <c r="O31" s="38"/>
      <c r="P31" s="38"/>
      <c r="Q31" s="38"/>
      <c r="R31" s="39"/>
      <c r="S31" s="39"/>
      <c r="T31" s="39">
        <f t="shared" si="3"/>
        <v>12247.5</v>
      </c>
      <c r="U31" s="39">
        <f t="shared" si="4"/>
        <v>146970</v>
      </c>
      <c r="V31" s="3"/>
    </row>
    <row r="32" spans="1:22" s="48" customFormat="1" ht="30.75" customHeight="1">
      <c r="A32" s="19">
        <f t="shared" si="5"/>
        <v>10</v>
      </c>
      <c r="B32" s="37" t="s">
        <v>202</v>
      </c>
      <c r="C32" s="37"/>
      <c r="D32" s="75" t="s">
        <v>73</v>
      </c>
      <c r="E32" s="36">
        <v>1</v>
      </c>
      <c r="F32" s="39">
        <v>7000</v>
      </c>
      <c r="G32" s="38"/>
      <c r="H32" s="96">
        <f t="shared" si="0"/>
        <v>7000</v>
      </c>
      <c r="I32" s="84">
        <v>7</v>
      </c>
      <c r="J32" s="39">
        <v>110</v>
      </c>
      <c r="K32" s="97">
        <v>0.4</v>
      </c>
      <c r="L32" s="39">
        <f t="shared" si="1"/>
        <v>2844</v>
      </c>
      <c r="M32" s="39">
        <f t="shared" si="2"/>
        <v>4977</v>
      </c>
      <c r="N32" s="39"/>
      <c r="O32" s="38"/>
      <c r="P32" s="38"/>
      <c r="Q32" s="38"/>
      <c r="R32" s="39"/>
      <c r="S32" s="39"/>
      <c r="T32" s="39">
        <f t="shared" si="3"/>
        <v>14931</v>
      </c>
      <c r="U32" s="39">
        <f t="shared" si="4"/>
        <v>179172</v>
      </c>
      <c r="V32" s="3"/>
    </row>
    <row r="33" spans="1:22" s="48" customFormat="1" ht="24" customHeight="1">
      <c r="A33" s="19">
        <f t="shared" si="5"/>
        <v>11</v>
      </c>
      <c r="B33" s="37" t="s">
        <v>204</v>
      </c>
      <c r="C33" s="37"/>
      <c r="D33" s="75" t="s">
        <v>74</v>
      </c>
      <c r="E33" s="36">
        <v>1</v>
      </c>
      <c r="F33" s="39">
        <v>7000</v>
      </c>
      <c r="G33" s="39">
        <f>F33/4</f>
        <v>1750</v>
      </c>
      <c r="H33" s="96">
        <f t="shared" si="0"/>
        <v>8750</v>
      </c>
      <c r="I33" s="84">
        <v>9</v>
      </c>
      <c r="J33" s="39">
        <v>90</v>
      </c>
      <c r="K33" s="97">
        <v>0.4</v>
      </c>
      <c r="L33" s="39">
        <f t="shared" si="1"/>
        <v>3536</v>
      </c>
      <c r="M33" s="39">
        <f t="shared" si="2"/>
        <v>6188</v>
      </c>
      <c r="N33" s="39"/>
      <c r="O33" s="38"/>
      <c r="P33" s="38"/>
      <c r="Q33" s="38"/>
      <c r="R33" s="39"/>
      <c r="S33" s="39"/>
      <c r="T33" s="39">
        <f t="shared" si="3"/>
        <v>18564</v>
      </c>
      <c r="U33" s="39">
        <f t="shared" si="4"/>
        <v>222768</v>
      </c>
      <c r="V33" s="3"/>
    </row>
    <row r="34" spans="1:22" s="48" customFormat="1" ht="37.5" customHeight="1">
      <c r="A34" s="19">
        <f t="shared" si="5"/>
        <v>12</v>
      </c>
      <c r="B34" s="37" t="s">
        <v>203</v>
      </c>
      <c r="C34" s="37"/>
      <c r="D34" s="75" t="s">
        <v>128</v>
      </c>
      <c r="E34" s="36">
        <v>1</v>
      </c>
      <c r="F34" s="39">
        <v>7000</v>
      </c>
      <c r="G34" s="38"/>
      <c r="H34" s="96">
        <f t="shared" si="0"/>
        <v>7000</v>
      </c>
      <c r="I34" s="84"/>
      <c r="J34" s="71">
        <v>90</v>
      </c>
      <c r="K34" s="97">
        <v>0.15</v>
      </c>
      <c r="L34" s="39">
        <f t="shared" si="1"/>
        <v>1063.5</v>
      </c>
      <c r="M34" s="39">
        <f t="shared" si="2"/>
        <v>4076.75</v>
      </c>
      <c r="N34" s="39"/>
      <c r="O34" s="38"/>
      <c r="P34" s="38"/>
      <c r="Q34" s="38"/>
      <c r="R34" s="39"/>
      <c r="S34" s="39"/>
      <c r="T34" s="39">
        <f t="shared" si="3"/>
        <v>12230.25</v>
      </c>
      <c r="U34" s="39">
        <f t="shared" si="4"/>
        <v>146763</v>
      </c>
      <c r="V34" s="3"/>
    </row>
    <row r="35" spans="1:22" s="48" customFormat="1" ht="30.75" customHeight="1">
      <c r="A35" s="19">
        <f t="shared" si="5"/>
        <v>13</v>
      </c>
      <c r="B35" s="37" t="s">
        <v>205</v>
      </c>
      <c r="C35" s="37"/>
      <c r="D35" s="75" t="s">
        <v>75</v>
      </c>
      <c r="E35" s="36">
        <v>1</v>
      </c>
      <c r="F35" s="39">
        <v>7000</v>
      </c>
      <c r="G35" s="38"/>
      <c r="H35" s="96">
        <f t="shared" si="0"/>
        <v>7000</v>
      </c>
      <c r="I35" s="84"/>
      <c r="J35" s="39">
        <v>110</v>
      </c>
      <c r="K35" s="97">
        <v>0.4</v>
      </c>
      <c r="L35" s="39">
        <f t="shared" si="1"/>
        <v>2844</v>
      </c>
      <c r="M35" s="39">
        <f t="shared" si="2"/>
        <v>4977</v>
      </c>
      <c r="N35" s="39"/>
      <c r="O35" s="38"/>
      <c r="P35" s="38"/>
      <c r="Q35" s="38"/>
      <c r="R35" s="39"/>
      <c r="S35" s="39"/>
      <c r="T35" s="39">
        <f t="shared" si="3"/>
        <v>14931</v>
      </c>
      <c r="U35" s="39">
        <f t="shared" si="4"/>
        <v>179172</v>
      </c>
      <c r="V35" s="3"/>
    </row>
    <row r="36" spans="1:22" s="48" customFormat="1" ht="30.75" customHeight="1">
      <c r="A36" s="19">
        <v>14</v>
      </c>
      <c r="B36" s="37" t="s">
        <v>206</v>
      </c>
      <c r="C36" s="37"/>
      <c r="D36" s="75"/>
      <c r="E36" s="36">
        <v>1</v>
      </c>
      <c r="F36" s="39"/>
      <c r="G36" s="38"/>
      <c r="H36" s="96"/>
      <c r="I36" s="84"/>
      <c r="J36" s="39"/>
      <c r="K36" s="97"/>
      <c r="L36" s="39"/>
      <c r="M36" s="39"/>
      <c r="N36" s="39"/>
      <c r="O36" s="38"/>
      <c r="P36" s="38"/>
      <c r="Q36" s="38"/>
      <c r="R36" s="39"/>
      <c r="S36" s="39"/>
      <c r="T36" s="39"/>
      <c r="U36" s="39"/>
      <c r="V36" s="3"/>
    </row>
    <row r="37" spans="1:22" s="48" customFormat="1" ht="18" customHeight="1">
      <c r="A37" s="21"/>
      <c r="B37" s="56" t="s">
        <v>6</v>
      </c>
      <c r="C37" s="56"/>
      <c r="D37" s="56"/>
      <c r="E37" s="40"/>
      <c r="F37" s="41"/>
      <c r="G37" s="41"/>
      <c r="H37" s="96">
        <f t="shared" si="0"/>
        <v>0</v>
      </c>
      <c r="I37" s="85"/>
      <c r="J37" s="41"/>
      <c r="K37" s="96"/>
      <c r="L37" s="39">
        <f t="shared" si="1"/>
        <v>0</v>
      </c>
      <c r="M37" s="39">
        <f t="shared" si="2"/>
        <v>0</v>
      </c>
      <c r="N37" s="39"/>
      <c r="O37" s="38"/>
      <c r="P37" s="38"/>
      <c r="Q37" s="38"/>
      <c r="R37" s="39"/>
      <c r="S37" s="39"/>
      <c r="T37" s="39">
        <f t="shared" si="3"/>
        <v>0</v>
      </c>
      <c r="U37" s="39"/>
      <c r="V37" s="3"/>
    </row>
    <row r="38" spans="1:22" s="48" customFormat="1" ht="18" customHeight="1">
      <c r="A38" s="19">
        <v>15</v>
      </c>
      <c r="B38" s="55" t="s">
        <v>17</v>
      </c>
      <c r="C38" s="55"/>
      <c r="D38" s="76" t="s">
        <v>76</v>
      </c>
      <c r="E38" s="36">
        <v>1</v>
      </c>
      <c r="F38" s="39">
        <v>5900</v>
      </c>
      <c r="G38" s="38"/>
      <c r="H38" s="96">
        <f t="shared" si="0"/>
        <v>5900</v>
      </c>
      <c r="I38" s="84">
        <v>11</v>
      </c>
      <c r="J38" s="39">
        <v>70</v>
      </c>
      <c r="K38" s="97">
        <v>0.4</v>
      </c>
      <c r="L38" s="39">
        <f t="shared" si="1"/>
        <v>2388</v>
      </c>
      <c r="M38" s="39">
        <f t="shared" si="2"/>
        <v>4179</v>
      </c>
      <c r="N38" s="39"/>
      <c r="O38" s="38"/>
      <c r="P38" s="38"/>
      <c r="Q38" s="38"/>
      <c r="R38" s="39"/>
      <c r="S38" s="39"/>
      <c r="T38" s="39">
        <f t="shared" si="3"/>
        <v>12537</v>
      </c>
      <c r="U38" s="39">
        <f t="shared" si="4"/>
        <v>150444</v>
      </c>
      <c r="V38" s="3"/>
    </row>
    <row r="39" spans="1:22" s="44" customFormat="1" ht="18" customHeight="1">
      <c r="A39" s="19">
        <f>A38+1</f>
        <v>16</v>
      </c>
      <c r="B39" s="55" t="s">
        <v>48</v>
      </c>
      <c r="C39" s="55"/>
      <c r="D39" s="76" t="s">
        <v>129</v>
      </c>
      <c r="E39" s="36">
        <v>1</v>
      </c>
      <c r="F39" s="39">
        <v>4400</v>
      </c>
      <c r="G39" s="38"/>
      <c r="H39" s="96">
        <f t="shared" si="0"/>
        <v>4400</v>
      </c>
      <c r="I39" s="84">
        <v>13</v>
      </c>
      <c r="J39" s="39">
        <v>55</v>
      </c>
      <c r="K39" s="97"/>
      <c r="L39" s="39"/>
      <c r="M39" s="39">
        <f t="shared" si="2"/>
        <v>2227.5</v>
      </c>
      <c r="N39" s="39"/>
      <c r="O39" s="38"/>
      <c r="P39" s="38"/>
      <c r="Q39" s="38"/>
      <c r="R39" s="39"/>
      <c r="S39" s="39"/>
      <c r="T39" s="39">
        <f t="shared" si="3"/>
        <v>6682.5</v>
      </c>
      <c r="U39" s="39">
        <f t="shared" si="4"/>
        <v>80190</v>
      </c>
      <c r="V39" s="3"/>
    </row>
    <row r="40" spans="1:22" s="44" customFormat="1" ht="18" customHeight="1">
      <c r="A40" s="19">
        <f>A39+1</f>
        <v>17</v>
      </c>
      <c r="B40" s="55" t="s">
        <v>8</v>
      </c>
      <c r="C40" s="55"/>
      <c r="D40" s="76" t="s">
        <v>77</v>
      </c>
      <c r="E40" s="36">
        <v>1</v>
      </c>
      <c r="F40" s="39">
        <v>4100</v>
      </c>
      <c r="G40" s="38"/>
      <c r="H40" s="96">
        <f t="shared" si="0"/>
        <v>4100</v>
      </c>
      <c r="I40" s="84">
        <v>15</v>
      </c>
      <c r="J40" s="39">
        <v>45</v>
      </c>
      <c r="K40" s="97"/>
      <c r="L40" s="39"/>
      <c r="M40" s="39">
        <f t="shared" si="2"/>
        <v>2072.5</v>
      </c>
      <c r="N40" s="39"/>
      <c r="O40" s="38"/>
      <c r="P40" s="38"/>
      <c r="Q40" s="38"/>
      <c r="R40" s="39"/>
      <c r="S40" s="39"/>
      <c r="T40" s="39">
        <f t="shared" si="3"/>
        <v>6217.5</v>
      </c>
      <c r="U40" s="39">
        <f t="shared" si="4"/>
        <v>74610</v>
      </c>
      <c r="V40" s="3"/>
    </row>
    <row r="41" spans="1:22" s="44" customFormat="1" ht="18" customHeight="1">
      <c r="A41" s="19">
        <f>A40+1</f>
        <v>18</v>
      </c>
      <c r="B41" s="55" t="s">
        <v>8</v>
      </c>
      <c r="C41" s="55"/>
      <c r="D41" s="76" t="s">
        <v>78</v>
      </c>
      <c r="E41" s="36">
        <v>1</v>
      </c>
      <c r="F41" s="39">
        <v>4100</v>
      </c>
      <c r="G41" s="38"/>
      <c r="H41" s="96">
        <f t="shared" si="0"/>
        <v>4100</v>
      </c>
      <c r="I41" s="84">
        <v>15</v>
      </c>
      <c r="J41" s="39">
        <v>45</v>
      </c>
      <c r="K41" s="97">
        <v>0.1</v>
      </c>
      <c r="L41" s="39">
        <f t="shared" si="1"/>
        <v>414.5</v>
      </c>
      <c r="M41" s="39">
        <f t="shared" si="2"/>
        <v>2279.75</v>
      </c>
      <c r="N41" s="39"/>
      <c r="O41" s="38"/>
      <c r="P41" s="38"/>
      <c r="Q41" s="38"/>
      <c r="R41" s="39"/>
      <c r="S41" s="39"/>
      <c r="T41" s="39">
        <f t="shared" si="3"/>
        <v>6839.25</v>
      </c>
      <c r="U41" s="39">
        <f t="shared" si="4"/>
        <v>82071</v>
      </c>
      <c r="V41" s="3"/>
    </row>
    <row r="42" spans="1:22" s="48" customFormat="1" ht="18" customHeight="1">
      <c r="A42" s="20"/>
      <c r="B42" s="50" t="s">
        <v>9</v>
      </c>
      <c r="C42" s="50"/>
      <c r="D42" s="55"/>
      <c r="E42" s="36"/>
      <c r="F42" s="39"/>
      <c r="G42" s="38"/>
      <c r="H42" s="96">
        <f t="shared" si="0"/>
        <v>0</v>
      </c>
      <c r="I42" s="84"/>
      <c r="J42" s="39"/>
      <c r="K42" s="97"/>
      <c r="L42" s="39"/>
      <c r="M42" s="39"/>
      <c r="N42" s="39"/>
      <c r="O42" s="38"/>
      <c r="P42" s="38"/>
      <c r="Q42" s="38"/>
      <c r="R42" s="39"/>
      <c r="S42" s="39"/>
      <c r="T42" s="39"/>
      <c r="U42" s="39"/>
      <c r="V42" s="3"/>
    </row>
    <row r="43" spans="1:22" s="48" customFormat="1" ht="18" customHeight="1">
      <c r="A43" s="19">
        <f>A41+1</f>
        <v>19</v>
      </c>
      <c r="B43" s="37" t="s">
        <v>173</v>
      </c>
      <c r="C43" s="37"/>
      <c r="D43" s="75" t="s">
        <v>79</v>
      </c>
      <c r="E43" s="36">
        <v>1</v>
      </c>
      <c r="F43" s="39">
        <v>5900</v>
      </c>
      <c r="G43" s="38"/>
      <c r="H43" s="96">
        <f t="shared" si="0"/>
        <v>5900</v>
      </c>
      <c r="I43" s="84">
        <v>11</v>
      </c>
      <c r="J43" s="39">
        <v>70</v>
      </c>
      <c r="K43" s="97">
        <v>0.15</v>
      </c>
      <c r="L43" s="39">
        <f t="shared" si="1"/>
        <v>895.5</v>
      </c>
      <c r="M43" s="39">
        <f t="shared" si="2"/>
        <v>3432.75</v>
      </c>
      <c r="N43" s="39"/>
      <c r="O43" s="38"/>
      <c r="P43" s="38"/>
      <c r="Q43" s="38"/>
      <c r="R43" s="39"/>
      <c r="S43" s="39"/>
      <c r="T43" s="39">
        <f t="shared" si="3"/>
        <v>10298.25</v>
      </c>
      <c r="U43" s="39">
        <f t="shared" si="4"/>
        <v>123579</v>
      </c>
      <c r="V43" s="3"/>
    </row>
    <row r="44" spans="1:22" s="48" customFormat="1" ht="18" customHeight="1">
      <c r="A44" s="19">
        <f>A43+1</f>
        <v>20</v>
      </c>
      <c r="B44" s="37" t="s">
        <v>10</v>
      </c>
      <c r="C44" s="37"/>
      <c r="D44" s="75" t="s">
        <v>80</v>
      </c>
      <c r="E44" s="36">
        <v>1</v>
      </c>
      <c r="F44" s="39">
        <v>4400</v>
      </c>
      <c r="G44" s="38"/>
      <c r="H44" s="96">
        <f t="shared" si="0"/>
        <v>4400</v>
      </c>
      <c r="I44" s="84">
        <v>14</v>
      </c>
      <c r="J44" s="39">
        <v>50</v>
      </c>
      <c r="K44" s="97">
        <v>0.15</v>
      </c>
      <c r="L44" s="39">
        <f t="shared" si="1"/>
        <v>667.5</v>
      </c>
      <c r="M44" s="39">
        <f t="shared" si="2"/>
        <v>2558.75</v>
      </c>
      <c r="N44" s="39"/>
      <c r="O44" s="38"/>
      <c r="P44" s="38"/>
      <c r="Q44" s="38"/>
      <c r="R44" s="39"/>
      <c r="S44" s="39"/>
      <c r="T44" s="39">
        <f t="shared" si="3"/>
        <v>7676.25</v>
      </c>
      <c r="U44" s="39">
        <f t="shared" si="4"/>
        <v>92115</v>
      </c>
      <c r="V44" s="3"/>
    </row>
    <row r="45" spans="1:22" s="48" customFormat="1" ht="18" customHeight="1">
      <c r="A45" s="19">
        <v>21</v>
      </c>
      <c r="B45" s="37" t="s">
        <v>10</v>
      </c>
      <c r="C45" s="37"/>
      <c r="D45" s="75" t="s">
        <v>80</v>
      </c>
      <c r="E45" s="36">
        <v>1</v>
      </c>
      <c r="F45" s="39"/>
      <c r="G45" s="38"/>
      <c r="H45" s="96"/>
      <c r="I45" s="84"/>
      <c r="J45" s="39"/>
      <c r="K45" s="97"/>
      <c r="L45" s="39"/>
      <c r="M45" s="39"/>
      <c r="N45" s="39"/>
      <c r="O45" s="38"/>
      <c r="P45" s="38"/>
      <c r="Q45" s="38"/>
      <c r="R45" s="39"/>
      <c r="S45" s="39"/>
      <c r="T45" s="39"/>
      <c r="U45" s="39"/>
      <c r="V45" s="3"/>
    </row>
    <row r="46" spans="1:22" s="48" customFormat="1" ht="18" customHeight="1">
      <c r="A46" s="19">
        <v>22</v>
      </c>
      <c r="B46" s="37" t="s">
        <v>10</v>
      </c>
      <c r="C46" s="37"/>
      <c r="D46" s="75" t="s">
        <v>81</v>
      </c>
      <c r="E46" s="36">
        <v>1</v>
      </c>
      <c r="F46" s="39">
        <v>4400</v>
      </c>
      <c r="G46" s="38"/>
      <c r="H46" s="96">
        <f t="shared" si="0"/>
        <v>4400</v>
      </c>
      <c r="I46" s="84">
        <v>11</v>
      </c>
      <c r="J46" s="39">
        <v>70</v>
      </c>
      <c r="K46" s="97">
        <v>0.4</v>
      </c>
      <c r="L46" s="39">
        <f t="shared" si="1"/>
        <v>1788</v>
      </c>
      <c r="M46" s="39">
        <f t="shared" si="2"/>
        <v>3129</v>
      </c>
      <c r="N46" s="39"/>
      <c r="O46" s="38"/>
      <c r="P46" s="38"/>
      <c r="Q46" s="38"/>
      <c r="R46" s="39"/>
      <c r="S46" s="39"/>
      <c r="T46" s="39">
        <f t="shared" si="3"/>
        <v>9387</v>
      </c>
      <c r="U46" s="39">
        <f t="shared" si="4"/>
        <v>112644</v>
      </c>
      <c r="V46" s="3"/>
    </row>
    <row r="47" spans="1:22" s="48" customFormat="1" ht="37.5" customHeight="1">
      <c r="A47" s="19">
        <f>A46+1</f>
        <v>23</v>
      </c>
      <c r="B47" s="37" t="s">
        <v>153</v>
      </c>
      <c r="C47" s="37"/>
      <c r="D47" s="75" t="s">
        <v>117</v>
      </c>
      <c r="E47" s="36">
        <v>1</v>
      </c>
      <c r="F47" s="39">
        <v>4100</v>
      </c>
      <c r="G47" s="38"/>
      <c r="H47" s="96">
        <f t="shared" si="0"/>
        <v>4100</v>
      </c>
      <c r="I47" s="84">
        <v>15</v>
      </c>
      <c r="J47" s="39">
        <v>45</v>
      </c>
      <c r="K47" s="97"/>
      <c r="L47" s="39"/>
      <c r="M47" s="39">
        <f t="shared" si="2"/>
        <v>2072.5</v>
      </c>
      <c r="N47" s="39"/>
      <c r="O47" s="38"/>
      <c r="P47" s="38"/>
      <c r="Q47" s="38"/>
      <c r="R47" s="39"/>
      <c r="S47" s="39"/>
      <c r="T47" s="39">
        <f t="shared" si="3"/>
        <v>6217.5</v>
      </c>
      <c r="U47" s="39">
        <f t="shared" si="4"/>
        <v>74610</v>
      </c>
      <c r="V47" s="3"/>
    </row>
    <row r="48" spans="1:22" s="48" customFormat="1" ht="39.75" customHeight="1">
      <c r="A48" s="19">
        <f>A47+1</f>
        <v>24</v>
      </c>
      <c r="B48" s="37" t="s">
        <v>153</v>
      </c>
      <c r="C48" s="37"/>
      <c r="D48" s="101" t="s">
        <v>181</v>
      </c>
      <c r="E48" s="36">
        <v>1</v>
      </c>
      <c r="F48" s="39">
        <v>4100</v>
      </c>
      <c r="G48" s="38"/>
      <c r="H48" s="96">
        <f t="shared" si="0"/>
        <v>4100</v>
      </c>
      <c r="I48" s="84">
        <v>11</v>
      </c>
      <c r="J48" s="39">
        <v>70</v>
      </c>
      <c r="K48" s="97">
        <v>0.3</v>
      </c>
      <c r="L48" s="39">
        <f t="shared" si="1"/>
        <v>1251</v>
      </c>
      <c r="M48" s="39">
        <f t="shared" si="2"/>
        <v>2710.5</v>
      </c>
      <c r="N48" s="39"/>
      <c r="O48" s="38"/>
      <c r="P48" s="38"/>
      <c r="Q48" s="38"/>
      <c r="R48" s="39"/>
      <c r="S48" s="39"/>
      <c r="T48" s="39">
        <f t="shared" si="3"/>
        <v>8131.5</v>
      </c>
      <c r="U48" s="39">
        <f t="shared" si="4"/>
        <v>97578</v>
      </c>
      <c r="V48" s="3"/>
    </row>
    <row r="49" spans="1:22" s="48" customFormat="1" ht="18" customHeight="1">
      <c r="A49" s="20"/>
      <c r="B49" s="56" t="s">
        <v>16</v>
      </c>
      <c r="C49" s="56"/>
      <c r="D49" s="37"/>
      <c r="E49" s="36"/>
      <c r="F49" s="39"/>
      <c r="G49" s="38"/>
      <c r="H49" s="96">
        <f t="shared" si="0"/>
        <v>0</v>
      </c>
      <c r="I49" s="84"/>
      <c r="J49" s="39"/>
      <c r="K49" s="97"/>
      <c r="L49" s="39"/>
      <c r="M49" s="39"/>
      <c r="N49" s="39"/>
      <c r="O49" s="38"/>
      <c r="P49" s="38"/>
      <c r="Q49" s="38"/>
      <c r="R49" s="39"/>
      <c r="S49" s="39"/>
      <c r="T49" s="39"/>
      <c r="U49" s="39"/>
      <c r="V49" s="3"/>
    </row>
    <row r="50" spans="1:22" s="44" customFormat="1" ht="18" customHeight="1">
      <c r="A50" s="19">
        <f>A48+1</f>
        <v>25</v>
      </c>
      <c r="B50" s="37" t="s">
        <v>17</v>
      </c>
      <c r="C50" s="37"/>
      <c r="D50" s="75" t="s">
        <v>82</v>
      </c>
      <c r="E50" s="36">
        <v>1</v>
      </c>
      <c r="F50" s="39">
        <v>5900</v>
      </c>
      <c r="G50" s="38"/>
      <c r="H50" s="96">
        <f t="shared" si="0"/>
        <v>5900</v>
      </c>
      <c r="I50" s="84">
        <v>10</v>
      </c>
      <c r="J50" s="39">
        <v>80</v>
      </c>
      <c r="K50" s="97">
        <v>0.4</v>
      </c>
      <c r="L50" s="39">
        <f t="shared" si="1"/>
        <v>2392</v>
      </c>
      <c r="M50" s="39">
        <f t="shared" si="2"/>
        <v>4186</v>
      </c>
      <c r="N50" s="39"/>
      <c r="O50" s="38"/>
      <c r="P50" s="38"/>
      <c r="Q50" s="38"/>
      <c r="R50" s="39"/>
      <c r="S50" s="39"/>
      <c r="T50" s="39">
        <f t="shared" si="3"/>
        <v>12558</v>
      </c>
      <c r="U50" s="39">
        <f t="shared" si="4"/>
        <v>150696</v>
      </c>
      <c r="V50" s="3"/>
    </row>
    <row r="51" spans="1:22" s="48" customFormat="1" ht="18" customHeight="1">
      <c r="A51" s="19">
        <f>A50+1</f>
        <v>26</v>
      </c>
      <c r="B51" s="37" t="s">
        <v>8</v>
      </c>
      <c r="C51" s="37"/>
      <c r="D51" s="75" t="s">
        <v>83</v>
      </c>
      <c r="E51" s="36">
        <v>1</v>
      </c>
      <c r="F51" s="39">
        <v>4100</v>
      </c>
      <c r="G51" s="38"/>
      <c r="H51" s="96">
        <f t="shared" si="0"/>
        <v>4100</v>
      </c>
      <c r="I51" s="84">
        <v>13</v>
      </c>
      <c r="J51" s="39">
        <v>55</v>
      </c>
      <c r="K51" s="97">
        <v>0.2</v>
      </c>
      <c r="L51" s="39">
        <f t="shared" si="1"/>
        <v>831</v>
      </c>
      <c r="M51" s="39">
        <f t="shared" si="2"/>
        <v>2493</v>
      </c>
      <c r="N51" s="39"/>
      <c r="O51" s="38"/>
      <c r="P51" s="38"/>
      <c r="Q51" s="38"/>
      <c r="R51" s="39"/>
      <c r="S51" s="39"/>
      <c r="T51" s="39">
        <f t="shared" si="3"/>
        <v>7479</v>
      </c>
      <c r="U51" s="39">
        <f t="shared" si="4"/>
        <v>89748</v>
      </c>
      <c r="V51" s="3"/>
    </row>
    <row r="52" spans="1:22" s="48" customFormat="1" ht="32.25" customHeight="1">
      <c r="A52" s="20"/>
      <c r="B52" s="56" t="s">
        <v>24</v>
      </c>
      <c r="C52" s="56"/>
      <c r="D52" s="56"/>
      <c r="E52" s="36"/>
      <c r="F52" s="39"/>
      <c r="G52" s="38"/>
      <c r="H52" s="96">
        <f t="shared" si="0"/>
        <v>0</v>
      </c>
      <c r="I52" s="84"/>
      <c r="J52" s="39"/>
      <c r="K52" s="97"/>
      <c r="L52" s="39"/>
      <c r="M52" s="39"/>
      <c r="N52" s="39"/>
      <c r="O52" s="38"/>
      <c r="P52" s="38"/>
      <c r="Q52" s="38"/>
      <c r="R52" s="39"/>
      <c r="S52" s="39"/>
      <c r="T52" s="39"/>
      <c r="U52" s="39"/>
      <c r="V52" s="3"/>
    </row>
    <row r="53" spans="1:22" s="48" customFormat="1" ht="18" customHeight="1">
      <c r="A53" s="19">
        <f>A51+1</f>
        <v>27</v>
      </c>
      <c r="B53" s="37" t="s">
        <v>25</v>
      </c>
      <c r="C53" s="37"/>
      <c r="D53" s="75" t="s">
        <v>84</v>
      </c>
      <c r="E53" s="36">
        <v>1</v>
      </c>
      <c r="F53" s="39">
        <v>6200</v>
      </c>
      <c r="G53" s="38"/>
      <c r="H53" s="96">
        <f t="shared" si="0"/>
        <v>6200</v>
      </c>
      <c r="I53" s="84">
        <v>11</v>
      </c>
      <c r="J53" s="39">
        <v>70</v>
      </c>
      <c r="K53" s="97">
        <v>0.4</v>
      </c>
      <c r="L53" s="39">
        <f t="shared" si="1"/>
        <v>2508</v>
      </c>
      <c r="M53" s="39">
        <f t="shared" si="2"/>
        <v>4389</v>
      </c>
      <c r="N53" s="39"/>
      <c r="O53" s="38"/>
      <c r="P53" s="38"/>
      <c r="Q53" s="38"/>
      <c r="R53" s="39"/>
      <c r="S53" s="39"/>
      <c r="T53" s="39">
        <f t="shared" si="3"/>
        <v>13167</v>
      </c>
      <c r="U53" s="39">
        <f t="shared" si="4"/>
        <v>158004</v>
      </c>
      <c r="V53" s="3"/>
    </row>
    <row r="54" spans="1:22" s="48" customFormat="1" ht="18" customHeight="1">
      <c r="A54" s="19">
        <f aca="true" t="shared" si="6" ref="A54:A61">A53+1</f>
        <v>28</v>
      </c>
      <c r="B54" s="57" t="s">
        <v>8</v>
      </c>
      <c r="C54" s="94"/>
      <c r="D54" s="103"/>
      <c r="E54" s="52">
        <v>1</v>
      </c>
      <c r="F54" s="39">
        <v>4100</v>
      </c>
      <c r="G54" s="53"/>
      <c r="H54" s="96">
        <f t="shared" si="0"/>
        <v>4100</v>
      </c>
      <c r="I54" s="86">
        <v>13</v>
      </c>
      <c r="J54" s="54">
        <v>55</v>
      </c>
      <c r="K54" s="98">
        <v>0.15</v>
      </c>
      <c r="L54" s="39">
        <f t="shared" si="1"/>
        <v>623.25</v>
      </c>
      <c r="M54" s="39">
        <f t="shared" si="2"/>
        <v>2389.125</v>
      </c>
      <c r="N54" s="39"/>
      <c r="O54" s="38"/>
      <c r="P54" s="38"/>
      <c r="Q54" s="38"/>
      <c r="R54" s="39"/>
      <c r="S54" s="39"/>
      <c r="T54" s="39">
        <f t="shared" si="3"/>
        <v>7167.375</v>
      </c>
      <c r="U54" s="39">
        <f t="shared" si="4"/>
        <v>86008.5</v>
      </c>
      <c r="V54" s="3"/>
    </row>
    <row r="55" spans="1:22" s="48" customFormat="1" ht="18" customHeight="1">
      <c r="A55" s="19">
        <f t="shared" si="6"/>
        <v>29</v>
      </c>
      <c r="B55" s="37" t="s">
        <v>8</v>
      </c>
      <c r="C55" s="37"/>
      <c r="D55" s="75" t="s">
        <v>85</v>
      </c>
      <c r="E55" s="36">
        <v>1</v>
      </c>
      <c r="F55" s="39">
        <v>4100</v>
      </c>
      <c r="G55" s="38"/>
      <c r="H55" s="96">
        <f t="shared" si="0"/>
        <v>4100</v>
      </c>
      <c r="I55" s="84">
        <v>15</v>
      </c>
      <c r="J55" s="39">
        <v>45</v>
      </c>
      <c r="K55" s="97">
        <v>0.15</v>
      </c>
      <c r="L55" s="39">
        <f t="shared" si="1"/>
        <v>621.75</v>
      </c>
      <c r="M55" s="39">
        <f t="shared" si="2"/>
        <v>2383.375</v>
      </c>
      <c r="N55" s="39"/>
      <c r="O55" s="38"/>
      <c r="P55" s="38"/>
      <c r="Q55" s="38"/>
      <c r="R55" s="39"/>
      <c r="S55" s="39"/>
      <c r="T55" s="39">
        <f t="shared" si="3"/>
        <v>7150.125</v>
      </c>
      <c r="U55" s="39">
        <f t="shared" si="4"/>
        <v>85801.5</v>
      </c>
      <c r="V55" s="3"/>
    </row>
    <row r="56" spans="1:22" s="48" customFormat="1" ht="18" customHeight="1">
      <c r="A56" s="19">
        <f t="shared" si="6"/>
        <v>30</v>
      </c>
      <c r="B56" s="37" t="s">
        <v>8</v>
      </c>
      <c r="C56" s="37"/>
      <c r="D56" s="75" t="s">
        <v>86</v>
      </c>
      <c r="E56" s="36">
        <v>1</v>
      </c>
      <c r="F56" s="39">
        <v>4100</v>
      </c>
      <c r="G56" s="38"/>
      <c r="H56" s="96">
        <f t="shared" si="0"/>
        <v>4100</v>
      </c>
      <c r="I56" s="84">
        <v>15</v>
      </c>
      <c r="J56" s="39">
        <v>45</v>
      </c>
      <c r="K56" s="97">
        <v>0.15</v>
      </c>
      <c r="L56" s="39">
        <f t="shared" si="1"/>
        <v>621.75</v>
      </c>
      <c r="M56" s="39">
        <f t="shared" si="2"/>
        <v>2383.375</v>
      </c>
      <c r="N56" s="39"/>
      <c r="O56" s="38"/>
      <c r="P56" s="38"/>
      <c r="Q56" s="38"/>
      <c r="R56" s="39"/>
      <c r="S56" s="39"/>
      <c r="T56" s="39">
        <f t="shared" si="3"/>
        <v>7150.125</v>
      </c>
      <c r="U56" s="39">
        <f t="shared" si="4"/>
        <v>85801.5</v>
      </c>
      <c r="V56" s="3"/>
    </row>
    <row r="57" spans="1:22" s="48" customFormat="1" ht="18" customHeight="1">
      <c r="A57" s="19">
        <f t="shared" si="6"/>
        <v>31</v>
      </c>
      <c r="B57" s="37" t="s">
        <v>8</v>
      </c>
      <c r="C57" s="37"/>
      <c r="D57" s="75" t="s">
        <v>87</v>
      </c>
      <c r="E57" s="36">
        <v>1</v>
      </c>
      <c r="F57" s="39">
        <v>4100</v>
      </c>
      <c r="G57" s="38"/>
      <c r="H57" s="96">
        <f t="shared" si="0"/>
        <v>4100</v>
      </c>
      <c r="I57" s="84">
        <v>15</v>
      </c>
      <c r="J57" s="39">
        <v>45</v>
      </c>
      <c r="K57" s="97">
        <v>0.15</v>
      </c>
      <c r="L57" s="39">
        <f t="shared" si="1"/>
        <v>621.75</v>
      </c>
      <c r="M57" s="39">
        <f t="shared" si="2"/>
        <v>2383.375</v>
      </c>
      <c r="N57" s="39"/>
      <c r="O57" s="38"/>
      <c r="P57" s="38"/>
      <c r="Q57" s="38"/>
      <c r="R57" s="39"/>
      <c r="S57" s="39"/>
      <c r="T57" s="39">
        <f t="shared" si="3"/>
        <v>7150.125</v>
      </c>
      <c r="U57" s="39">
        <f t="shared" si="4"/>
        <v>85801.5</v>
      </c>
      <c r="V57" s="3"/>
    </row>
    <row r="58" spans="1:22" s="44" customFormat="1" ht="18" customHeight="1">
      <c r="A58" s="19">
        <f t="shared" si="6"/>
        <v>32</v>
      </c>
      <c r="B58" s="37" t="s">
        <v>8</v>
      </c>
      <c r="C58" s="37"/>
      <c r="D58" s="75" t="s">
        <v>88</v>
      </c>
      <c r="E58" s="36">
        <v>1</v>
      </c>
      <c r="F58" s="39">
        <v>4100</v>
      </c>
      <c r="G58" s="38"/>
      <c r="H58" s="96">
        <f t="shared" si="0"/>
        <v>4100</v>
      </c>
      <c r="I58" s="84">
        <v>15</v>
      </c>
      <c r="J58" s="39">
        <v>45</v>
      </c>
      <c r="K58" s="97"/>
      <c r="L58" s="39"/>
      <c r="M58" s="39">
        <f t="shared" si="2"/>
        <v>2072.5</v>
      </c>
      <c r="N58" s="39"/>
      <c r="O58" s="38"/>
      <c r="P58" s="38"/>
      <c r="Q58" s="38"/>
      <c r="R58" s="39"/>
      <c r="S58" s="39"/>
      <c r="T58" s="39">
        <f t="shared" si="3"/>
        <v>6217.5</v>
      </c>
      <c r="U58" s="39">
        <f t="shared" si="4"/>
        <v>74610</v>
      </c>
      <c r="V58" s="3"/>
    </row>
    <row r="59" spans="1:22" s="44" customFormat="1" ht="18" customHeight="1">
      <c r="A59" s="19">
        <f t="shared" si="6"/>
        <v>33</v>
      </c>
      <c r="B59" s="37" t="s">
        <v>8</v>
      </c>
      <c r="C59" s="37"/>
      <c r="D59" s="75" t="s">
        <v>89</v>
      </c>
      <c r="E59" s="36">
        <v>1</v>
      </c>
      <c r="F59" s="39">
        <v>4100</v>
      </c>
      <c r="G59" s="38"/>
      <c r="H59" s="96">
        <f t="shared" si="0"/>
        <v>4100</v>
      </c>
      <c r="I59" s="84">
        <v>15</v>
      </c>
      <c r="J59" s="39">
        <v>45</v>
      </c>
      <c r="K59" s="97"/>
      <c r="L59" s="39"/>
      <c r="M59" s="39">
        <f t="shared" si="2"/>
        <v>2072.5</v>
      </c>
      <c r="N59" s="39"/>
      <c r="O59" s="38"/>
      <c r="P59" s="38"/>
      <c r="Q59" s="38"/>
      <c r="R59" s="39"/>
      <c r="S59" s="39"/>
      <c r="T59" s="39">
        <f t="shared" si="3"/>
        <v>6217.5</v>
      </c>
      <c r="U59" s="39">
        <f t="shared" si="4"/>
        <v>74610</v>
      </c>
      <c r="V59" s="3"/>
    </row>
    <row r="60" spans="1:22" s="44" customFormat="1" ht="18" customHeight="1">
      <c r="A60" s="19">
        <f t="shared" si="6"/>
        <v>34</v>
      </c>
      <c r="B60" s="37" t="s">
        <v>8</v>
      </c>
      <c r="C60" s="37"/>
      <c r="D60" s="75" t="s">
        <v>90</v>
      </c>
      <c r="E60" s="36">
        <v>1</v>
      </c>
      <c r="F60" s="39">
        <v>4100</v>
      </c>
      <c r="G60" s="38"/>
      <c r="H60" s="96">
        <f t="shared" si="0"/>
        <v>4100</v>
      </c>
      <c r="I60" s="84">
        <v>15</v>
      </c>
      <c r="J60" s="39">
        <v>45</v>
      </c>
      <c r="K60" s="97">
        <v>0.2</v>
      </c>
      <c r="L60" s="39">
        <f t="shared" si="1"/>
        <v>829</v>
      </c>
      <c r="M60" s="39">
        <f t="shared" si="2"/>
        <v>2487</v>
      </c>
      <c r="N60" s="39"/>
      <c r="O60" s="38"/>
      <c r="P60" s="38"/>
      <c r="Q60" s="38"/>
      <c r="R60" s="39"/>
      <c r="S60" s="39"/>
      <c r="T60" s="39">
        <f t="shared" si="3"/>
        <v>7461</v>
      </c>
      <c r="U60" s="39">
        <f t="shared" si="4"/>
        <v>89532</v>
      </c>
      <c r="V60" s="3"/>
    </row>
    <row r="61" spans="1:22" s="44" customFormat="1" ht="18" customHeight="1">
      <c r="A61" s="19">
        <f t="shared" si="6"/>
        <v>35</v>
      </c>
      <c r="B61" s="37" t="s">
        <v>8</v>
      </c>
      <c r="C61" s="37"/>
      <c r="D61" s="75" t="s">
        <v>91</v>
      </c>
      <c r="E61" s="36">
        <v>1</v>
      </c>
      <c r="F61" s="39">
        <v>4100</v>
      </c>
      <c r="G61" s="38"/>
      <c r="H61" s="96">
        <f t="shared" si="0"/>
        <v>4100</v>
      </c>
      <c r="I61" s="84">
        <v>15</v>
      </c>
      <c r="J61" s="39">
        <v>45</v>
      </c>
      <c r="K61" s="97"/>
      <c r="L61" s="39"/>
      <c r="M61" s="39">
        <f t="shared" si="2"/>
        <v>2072.5</v>
      </c>
      <c r="N61" s="39"/>
      <c r="O61" s="38"/>
      <c r="P61" s="38"/>
      <c r="Q61" s="38"/>
      <c r="R61" s="39"/>
      <c r="S61" s="39"/>
      <c r="T61" s="39">
        <f t="shared" si="3"/>
        <v>6217.5</v>
      </c>
      <c r="U61" s="39">
        <f t="shared" si="4"/>
        <v>74610</v>
      </c>
      <c r="V61" s="3"/>
    </row>
    <row r="62" spans="1:22" s="48" customFormat="1" ht="19.5" customHeight="1">
      <c r="A62" s="19"/>
      <c r="B62" s="56" t="s">
        <v>18</v>
      </c>
      <c r="C62" s="56"/>
      <c r="D62" s="56"/>
      <c r="E62" s="36"/>
      <c r="F62" s="39"/>
      <c r="G62" s="38"/>
      <c r="H62" s="96">
        <f t="shared" si="0"/>
        <v>0</v>
      </c>
      <c r="I62" s="84"/>
      <c r="J62" s="39"/>
      <c r="K62" s="97"/>
      <c r="L62" s="39"/>
      <c r="M62" s="39"/>
      <c r="N62" s="39"/>
      <c r="O62" s="38"/>
      <c r="P62" s="38"/>
      <c r="Q62" s="38"/>
      <c r="R62" s="39"/>
      <c r="S62" s="39"/>
      <c r="T62" s="39"/>
      <c r="U62" s="39"/>
      <c r="V62" s="3"/>
    </row>
    <row r="63" spans="1:22" s="44" customFormat="1" ht="18" customHeight="1">
      <c r="A63" s="19">
        <f>A61+1</f>
        <v>36</v>
      </c>
      <c r="B63" s="37" t="s">
        <v>7</v>
      </c>
      <c r="C63" s="37"/>
      <c r="D63" s="75" t="s">
        <v>92</v>
      </c>
      <c r="E63" s="36">
        <v>1</v>
      </c>
      <c r="F63" s="39">
        <v>5900</v>
      </c>
      <c r="G63" s="38"/>
      <c r="H63" s="96">
        <f t="shared" si="0"/>
        <v>5900</v>
      </c>
      <c r="I63" s="84">
        <v>9</v>
      </c>
      <c r="J63" s="39">
        <v>90</v>
      </c>
      <c r="K63" s="97">
        <v>0.2</v>
      </c>
      <c r="L63" s="39">
        <f t="shared" si="1"/>
        <v>1198</v>
      </c>
      <c r="M63" s="39">
        <f t="shared" si="2"/>
        <v>3594</v>
      </c>
      <c r="N63" s="39"/>
      <c r="O63" s="38"/>
      <c r="P63" s="38"/>
      <c r="Q63" s="38"/>
      <c r="R63" s="39"/>
      <c r="S63" s="39"/>
      <c r="T63" s="39">
        <f t="shared" si="3"/>
        <v>10782</v>
      </c>
      <c r="U63" s="39">
        <f t="shared" si="4"/>
        <v>129384</v>
      </c>
      <c r="V63" s="3"/>
    </row>
    <row r="64" spans="1:22" s="48" customFormat="1" ht="18" customHeight="1">
      <c r="A64" s="19">
        <f>A63+1</f>
        <v>37</v>
      </c>
      <c r="B64" s="37" t="s">
        <v>8</v>
      </c>
      <c r="C64" s="37"/>
      <c r="D64" s="75" t="s">
        <v>93</v>
      </c>
      <c r="E64" s="36">
        <v>1</v>
      </c>
      <c r="F64" s="39">
        <v>4100</v>
      </c>
      <c r="G64" s="38"/>
      <c r="H64" s="96">
        <f t="shared" si="0"/>
        <v>4100</v>
      </c>
      <c r="I64" s="84">
        <v>11</v>
      </c>
      <c r="J64" s="39">
        <v>70</v>
      </c>
      <c r="K64" s="97">
        <v>0.4</v>
      </c>
      <c r="L64" s="39">
        <f t="shared" si="1"/>
        <v>1668</v>
      </c>
      <c r="M64" s="39">
        <f t="shared" si="2"/>
        <v>2919</v>
      </c>
      <c r="N64" s="39"/>
      <c r="O64" s="38"/>
      <c r="P64" s="38"/>
      <c r="Q64" s="38"/>
      <c r="R64" s="39"/>
      <c r="S64" s="39"/>
      <c r="T64" s="39">
        <f t="shared" si="3"/>
        <v>8757</v>
      </c>
      <c r="U64" s="39">
        <f t="shared" si="4"/>
        <v>105084</v>
      </c>
      <c r="V64" s="3"/>
    </row>
    <row r="65" spans="1:22" s="48" customFormat="1" ht="18" customHeight="1">
      <c r="A65" s="19">
        <f aca="true" t="shared" si="7" ref="A65:A71">A64+1</f>
        <v>38</v>
      </c>
      <c r="B65" s="37" t="s">
        <v>11</v>
      </c>
      <c r="C65" s="89"/>
      <c r="D65" s="75" t="s">
        <v>135</v>
      </c>
      <c r="E65" s="36">
        <v>1</v>
      </c>
      <c r="F65" s="39">
        <v>2900</v>
      </c>
      <c r="G65" s="38"/>
      <c r="H65" s="96">
        <f t="shared" si="0"/>
        <v>2900</v>
      </c>
      <c r="I65" s="84"/>
      <c r="J65" s="39"/>
      <c r="K65" s="97"/>
      <c r="L65" s="39"/>
      <c r="M65" s="39">
        <f t="shared" si="2"/>
        <v>1450</v>
      </c>
      <c r="N65" s="39"/>
      <c r="O65" s="38"/>
      <c r="P65" s="38"/>
      <c r="Q65" s="38"/>
      <c r="R65" s="39"/>
      <c r="S65" s="39"/>
      <c r="T65" s="39">
        <f t="shared" si="3"/>
        <v>4350</v>
      </c>
      <c r="U65" s="39">
        <f t="shared" si="4"/>
        <v>52200</v>
      </c>
      <c r="V65" s="3"/>
    </row>
    <row r="66" spans="1:22" s="48" customFormat="1" ht="18" customHeight="1">
      <c r="A66" s="19">
        <v>39</v>
      </c>
      <c r="B66" s="37" t="s">
        <v>49</v>
      </c>
      <c r="C66" s="89"/>
      <c r="D66" s="75" t="s">
        <v>182</v>
      </c>
      <c r="E66" s="36">
        <v>1</v>
      </c>
      <c r="F66" s="39">
        <v>2600</v>
      </c>
      <c r="G66" s="38"/>
      <c r="H66" s="96">
        <f t="shared" si="0"/>
        <v>2600</v>
      </c>
      <c r="I66" s="84"/>
      <c r="J66" s="39"/>
      <c r="K66" s="97"/>
      <c r="L66" s="39"/>
      <c r="M66" s="39">
        <f t="shared" si="2"/>
        <v>1300</v>
      </c>
      <c r="N66" s="39"/>
      <c r="O66" s="38"/>
      <c r="P66" s="38"/>
      <c r="Q66" s="38"/>
      <c r="R66" s="39"/>
      <c r="S66" s="39"/>
      <c r="T66" s="39">
        <f t="shared" si="3"/>
        <v>3900</v>
      </c>
      <c r="U66" s="39">
        <f t="shared" si="4"/>
        <v>46800</v>
      </c>
      <c r="V66" s="3"/>
    </row>
    <row r="67" spans="1:22" s="44" customFormat="1" ht="18" customHeight="1">
      <c r="A67" s="19">
        <f t="shared" si="7"/>
        <v>40</v>
      </c>
      <c r="B67" s="37" t="s">
        <v>50</v>
      </c>
      <c r="C67" s="37"/>
      <c r="D67" s="75" t="s">
        <v>119</v>
      </c>
      <c r="E67" s="36">
        <v>1</v>
      </c>
      <c r="F67" s="39">
        <v>2600</v>
      </c>
      <c r="G67" s="38"/>
      <c r="H67" s="96">
        <f t="shared" si="0"/>
        <v>2600</v>
      </c>
      <c r="I67" s="84"/>
      <c r="J67" s="39"/>
      <c r="K67" s="97">
        <v>0.2</v>
      </c>
      <c r="L67" s="39">
        <f t="shared" si="1"/>
        <v>520</v>
      </c>
      <c r="M67" s="39">
        <f t="shared" si="2"/>
        <v>1560</v>
      </c>
      <c r="N67" s="39"/>
      <c r="O67" s="38"/>
      <c r="P67" s="38"/>
      <c r="Q67" s="38"/>
      <c r="R67" s="39"/>
      <c r="S67" s="39"/>
      <c r="T67" s="39">
        <f t="shared" si="3"/>
        <v>4680</v>
      </c>
      <c r="U67" s="39">
        <f t="shared" si="4"/>
        <v>56160</v>
      </c>
      <c r="V67" s="3"/>
    </row>
    <row r="68" spans="1:22" s="48" customFormat="1" ht="18" customHeight="1">
      <c r="A68" s="19">
        <f t="shared" si="7"/>
        <v>41</v>
      </c>
      <c r="B68" s="37" t="s">
        <v>51</v>
      </c>
      <c r="C68" s="37"/>
      <c r="D68" s="75" t="s">
        <v>94</v>
      </c>
      <c r="E68" s="36">
        <v>1</v>
      </c>
      <c r="F68" s="39">
        <v>2600</v>
      </c>
      <c r="G68" s="38"/>
      <c r="H68" s="96">
        <f t="shared" si="0"/>
        <v>2600</v>
      </c>
      <c r="I68" s="84"/>
      <c r="J68" s="39"/>
      <c r="K68" s="97"/>
      <c r="L68" s="39"/>
      <c r="M68" s="39">
        <f t="shared" si="2"/>
        <v>1300</v>
      </c>
      <c r="N68" s="39"/>
      <c r="O68" s="38"/>
      <c r="P68" s="38"/>
      <c r="Q68" s="38"/>
      <c r="R68" s="39"/>
      <c r="S68" s="39"/>
      <c r="T68" s="39">
        <f t="shared" si="3"/>
        <v>3900</v>
      </c>
      <c r="U68" s="39">
        <f t="shared" si="4"/>
        <v>46800</v>
      </c>
      <c r="V68" s="3"/>
    </row>
    <row r="69" spans="1:22" s="48" customFormat="1" ht="18" customHeight="1">
      <c r="A69" s="19">
        <f t="shared" si="7"/>
        <v>42</v>
      </c>
      <c r="B69" s="37" t="s">
        <v>52</v>
      </c>
      <c r="C69" s="37"/>
      <c r="D69" s="75" t="s">
        <v>95</v>
      </c>
      <c r="E69" s="36">
        <v>1</v>
      </c>
      <c r="F69" s="39">
        <v>2600</v>
      </c>
      <c r="G69" s="38"/>
      <c r="H69" s="96">
        <f t="shared" si="0"/>
        <v>2600</v>
      </c>
      <c r="I69" s="84"/>
      <c r="J69" s="39"/>
      <c r="K69" s="97">
        <v>0.4</v>
      </c>
      <c r="L69" s="39">
        <f t="shared" si="1"/>
        <v>1040</v>
      </c>
      <c r="M69" s="39">
        <f t="shared" si="2"/>
        <v>1820</v>
      </c>
      <c r="N69" s="39"/>
      <c r="O69" s="38"/>
      <c r="P69" s="38"/>
      <c r="Q69" s="38"/>
      <c r="R69" s="39"/>
      <c r="S69" s="39"/>
      <c r="T69" s="39">
        <f t="shared" si="3"/>
        <v>5460</v>
      </c>
      <c r="U69" s="39">
        <f t="shared" si="4"/>
        <v>65520</v>
      </c>
      <c r="V69" s="3"/>
    </row>
    <row r="70" spans="1:22" s="44" customFormat="1" ht="16.5" customHeight="1">
      <c r="A70" s="19">
        <f t="shared" si="7"/>
        <v>43</v>
      </c>
      <c r="B70" s="37" t="s">
        <v>174</v>
      </c>
      <c r="C70" s="37"/>
      <c r="D70" s="81" t="s">
        <v>96</v>
      </c>
      <c r="E70" s="36">
        <v>1</v>
      </c>
      <c r="F70" s="39">
        <v>2600</v>
      </c>
      <c r="G70" s="38"/>
      <c r="H70" s="96">
        <f t="shared" si="0"/>
        <v>2600</v>
      </c>
      <c r="I70" s="84"/>
      <c r="J70" s="39"/>
      <c r="K70" s="97">
        <v>0.1</v>
      </c>
      <c r="L70" s="39">
        <f t="shared" si="1"/>
        <v>260</v>
      </c>
      <c r="M70" s="39">
        <f t="shared" si="2"/>
        <v>1430</v>
      </c>
      <c r="N70" s="39"/>
      <c r="O70" s="38"/>
      <c r="P70" s="38"/>
      <c r="Q70" s="38"/>
      <c r="R70" s="39"/>
      <c r="S70" s="39"/>
      <c r="T70" s="39">
        <f t="shared" si="3"/>
        <v>4290</v>
      </c>
      <c r="U70" s="39">
        <f t="shared" si="4"/>
        <v>51480</v>
      </c>
      <c r="V70" s="3"/>
    </row>
    <row r="71" spans="1:22" s="48" customFormat="1" ht="18" customHeight="1">
      <c r="A71" s="19">
        <f t="shared" si="7"/>
        <v>44</v>
      </c>
      <c r="B71" s="37" t="s">
        <v>175</v>
      </c>
      <c r="C71" s="37"/>
      <c r="D71" s="75" t="s">
        <v>97</v>
      </c>
      <c r="E71" s="36">
        <v>1</v>
      </c>
      <c r="F71" s="39">
        <v>2600</v>
      </c>
      <c r="G71" s="38"/>
      <c r="H71" s="96">
        <f t="shared" si="0"/>
        <v>2600</v>
      </c>
      <c r="I71" s="84"/>
      <c r="J71" s="39"/>
      <c r="K71" s="97">
        <v>0.25</v>
      </c>
      <c r="L71" s="39">
        <f t="shared" si="1"/>
        <v>650</v>
      </c>
      <c r="M71" s="39">
        <f t="shared" si="2"/>
        <v>1625</v>
      </c>
      <c r="N71" s="39"/>
      <c r="O71" s="38"/>
      <c r="P71" s="38"/>
      <c r="Q71" s="38"/>
      <c r="R71" s="39"/>
      <c r="S71" s="39"/>
      <c r="T71" s="39">
        <f t="shared" si="3"/>
        <v>4875</v>
      </c>
      <c r="U71" s="39">
        <f t="shared" si="4"/>
        <v>58500</v>
      </c>
      <c r="V71" s="3"/>
    </row>
    <row r="72" spans="1:22" s="48" customFormat="1" ht="18" customHeight="1">
      <c r="A72" s="19">
        <v>45</v>
      </c>
      <c r="B72" s="37" t="s">
        <v>53</v>
      </c>
      <c r="C72" s="37"/>
      <c r="D72" s="75" t="s">
        <v>98</v>
      </c>
      <c r="E72" s="36">
        <v>1</v>
      </c>
      <c r="F72" s="39">
        <v>2600</v>
      </c>
      <c r="G72" s="39">
        <f>F72/4</f>
        <v>650</v>
      </c>
      <c r="H72" s="96">
        <f t="shared" si="0"/>
        <v>3250</v>
      </c>
      <c r="I72" s="84"/>
      <c r="J72" s="39"/>
      <c r="K72" s="97">
        <v>0.3</v>
      </c>
      <c r="L72" s="39">
        <f t="shared" si="1"/>
        <v>975</v>
      </c>
      <c r="M72" s="39">
        <f t="shared" si="2"/>
        <v>2112.5</v>
      </c>
      <c r="N72" s="39"/>
      <c r="O72" s="38"/>
      <c r="P72" s="38"/>
      <c r="Q72" s="38"/>
      <c r="R72" s="39"/>
      <c r="S72" s="39"/>
      <c r="T72" s="39">
        <f t="shared" si="3"/>
        <v>6337.5</v>
      </c>
      <c r="U72" s="39">
        <f t="shared" si="4"/>
        <v>76050</v>
      </c>
      <c r="V72" s="3"/>
    </row>
    <row r="73" spans="1:22" s="48" customFormat="1" ht="18" customHeight="1">
      <c r="A73" s="19">
        <f>A72+1</f>
        <v>46</v>
      </c>
      <c r="B73" s="37" t="s">
        <v>54</v>
      </c>
      <c r="C73" s="37"/>
      <c r="D73" s="75" t="s">
        <v>99</v>
      </c>
      <c r="E73" s="36">
        <v>1</v>
      </c>
      <c r="F73" s="39">
        <v>2600</v>
      </c>
      <c r="G73" s="38"/>
      <c r="H73" s="96">
        <f t="shared" si="0"/>
        <v>2600</v>
      </c>
      <c r="I73" s="84"/>
      <c r="J73" s="39"/>
      <c r="K73" s="97">
        <v>0.3</v>
      </c>
      <c r="L73" s="39">
        <f t="shared" si="1"/>
        <v>780</v>
      </c>
      <c r="M73" s="39">
        <f t="shared" si="2"/>
        <v>1690</v>
      </c>
      <c r="N73" s="39"/>
      <c r="O73" s="38"/>
      <c r="P73" s="38"/>
      <c r="Q73" s="38"/>
      <c r="R73" s="39"/>
      <c r="S73" s="39"/>
      <c r="T73" s="39">
        <f t="shared" si="3"/>
        <v>5070</v>
      </c>
      <c r="U73" s="39">
        <f>T73*12</f>
        <v>60840</v>
      </c>
      <c r="V73" s="3"/>
    </row>
    <row r="74" spans="1:22" s="48" customFormat="1" ht="36" customHeight="1">
      <c r="A74" s="19">
        <f>A73+1</f>
        <v>47</v>
      </c>
      <c r="B74" s="70" t="s">
        <v>59</v>
      </c>
      <c r="C74" s="78"/>
      <c r="D74" s="75" t="s">
        <v>130</v>
      </c>
      <c r="E74" s="36">
        <v>1</v>
      </c>
      <c r="F74" s="39">
        <v>2600</v>
      </c>
      <c r="G74" s="69"/>
      <c r="H74" s="96">
        <f t="shared" si="0"/>
        <v>2600</v>
      </c>
      <c r="I74" s="87"/>
      <c r="J74" s="69"/>
      <c r="K74" s="97">
        <v>0.15</v>
      </c>
      <c r="L74" s="39">
        <f t="shared" si="1"/>
        <v>390</v>
      </c>
      <c r="M74" s="39">
        <f t="shared" si="2"/>
        <v>1495</v>
      </c>
      <c r="N74" s="39"/>
      <c r="O74" s="38"/>
      <c r="P74" s="38"/>
      <c r="Q74" s="38"/>
      <c r="R74" s="39"/>
      <c r="S74" s="39"/>
      <c r="T74" s="39">
        <f t="shared" si="3"/>
        <v>4485</v>
      </c>
      <c r="U74" s="39">
        <f>T74*12</f>
        <v>53820</v>
      </c>
      <c r="V74" s="3"/>
    </row>
    <row r="75" spans="1:22" s="48" customFormat="1" ht="21" customHeight="1">
      <c r="A75" s="19"/>
      <c r="B75" s="56" t="s">
        <v>26</v>
      </c>
      <c r="C75" s="56"/>
      <c r="D75" s="56"/>
      <c r="E75" s="36"/>
      <c r="F75" s="39"/>
      <c r="G75" s="38"/>
      <c r="H75" s="96">
        <f t="shared" si="0"/>
        <v>0</v>
      </c>
      <c r="I75" s="84"/>
      <c r="J75" s="39"/>
      <c r="K75" s="97"/>
      <c r="L75" s="39"/>
      <c r="M75" s="39"/>
      <c r="N75" s="39"/>
      <c r="O75" s="38"/>
      <c r="P75" s="38"/>
      <c r="Q75" s="38"/>
      <c r="R75" s="39"/>
      <c r="S75" s="39"/>
      <c r="T75" s="39"/>
      <c r="U75" s="39"/>
      <c r="V75" s="3"/>
    </row>
    <row r="76" spans="1:22" s="44" customFormat="1" ht="18" customHeight="1">
      <c r="A76" s="19">
        <f>A74+1</f>
        <v>48</v>
      </c>
      <c r="B76" s="37" t="s">
        <v>7</v>
      </c>
      <c r="C76" s="37"/>
      <c r="D76" s="75" t="s">
        <v>100</v>
      </c>
      <c r="E76" s="36">
        <v>1</v>
      </c>
      <c r="F76" s="39">
        <v>5900</v>
      </c>
      <c r="G76" s="38"/>
      <c r="H76" s="96">
        <f t="shared" si="0"/>
        <v>5900</v>
      </c>
      <c r="I76" s="84">
        <v>11</v>
      </c>
      <c r="J76" s="39">
        <v>70</v>
      </c>
      <c r="K76" s="97">
        <v>0.2</v>
      </c>
      <c r="L76" s="39">
        <f t="shared" si="1"/>
        <v>1194</v>
      </c>
      <c r="M76" s="39">
        <f t="shared" si="2"/>
        <v>3582</v>
      </c>
      <c r="N76" s="39"/>
      <c r="O76" s="38"/>
      <c r="P76" s="38"/>
      <c r="Q76" s="38"/>
      <c r="R76" s="39"/>
      <c r="S76" s="39"/>
      <c r="T76" s="39">
        <f t="shared" si="3"/>
        <v>10746</v>
      </c>
      <c r="U76" s="39">
        <f t="shared" si="4"/>
        <v>128952</v>
      </c>
      <c r="V76" s="3"/>
    </row>
    <row r="77" spans="1:22" s="44" customFormat="1" ht="18" customHeight="1">
      <c r="A77" s="19">
        <f>A76+1</f>
        <v>49</v>
      </c>
      <c r="B77" s="37" t="s">
        <v>15</v>
      </c>
      <c r="C77" s="37"/>
      <c r="D77" s="75" t="s">
        <v>103</v>
      </c>
      <c r="E77" s="36">
        <v>1</v>
      </c>
      <c r="F77" s="39">
        <v>4100</v>
      </c>
      <c r="G77" s="38"/>
      <c r="H77" s="96">
        <f t="shared" si="0"/>
        <v>4100</v>
      </c>
      <c r="I77" s="84">
        <v>13</v>
      </c>
      <c r="J77" s="39">
        <v>55</v>
      </c>
      <c r="K77" s="97">
        <v>0.15</v>
      </c>
      <c r="L77" s="39">
        <f t="shared" si="1"/>
        <v>623.25</v>
      </c>
      <c r="M77" s="39">
        <f t="shared" si="2"/>
        <v>2389.125</v>
      </c>
      <c r="N77" s="39"/>
      <c r="O77" s="38"/>
      <c r="P77" s="38"/>
      <c r="Q77" s="38"/>
      <c r="R77" s="39"/>
      <c r="S77" s="39"/>
      <c r="T77" s="39">
        <f t="shared" si="3"/>
        <v>7167.375</v>
      </c>
      <c r="U77" s="39">
        <f>T77*12</f>
        <v>86008.5</v>
      </c>
      <c r="V77" s="3"/>
    </row>
    <row r="78" spans="1:22" s="44" customFormat="1" ht="33" customHeight="1">
      <c r="A78" s="19"/>
      <c r="B78" s="88" t="s">
        <v>142</v>
      </c>
      <c r="C78" s="37"/>
      <c r="D78" s="75"/>
      <c r="E78" s="36"/>
      <c r="F78" s="39"/>
      <c r="G78" s="38"/>
      <c r="H78" s="96">
        <f t="shared" si="0"/>
        <v>0</v>
      </c>
      <c r="I78" s="84"/>
      <c r="J78" s="39"/>
      <c r="K78" s="97"/>
      <c r="L78" s="39"/>
      <c r="M78" s="39"/>
      <c r="N78" s="39"/>
      <c r="O78" s="38"/>
      <c r="P78" s="38"/>
      <c r="Q78" s="38"/>
      <c r="R78" s="39"/>
      <c r="S78" s="39"/>
      <c r="T78" s="39"/>
      <c r="U78" s="39"/>
      <c r="V78" s="3"/>
    </row>
    <row r="79" spans="1:22" s="44" customFormat="1" ht="18" customHeight="1">
      <c r="A79" s="19">
        <f>A77+1</f>
        <v>50</v>
      </c>
      <c r="B79" s="37" t="s">
        <v>143</v>
      </c>
      <c r="C79" s="37"/>
      <c r="D79" s="75" t="s">
        <v>101</v>
      </c>
      <c r="E79" s="36">
        <v>1</v>
      </c>
      <c r="F79" s="39">
        <v>5000</v>
      </c>
      <c r="G79" s="38"/>
      <c r="H79" s="96">
        <f t="shared" si="0"/>
        <v>5000</v>
      </c>
      <c r="I79" s="84">
        <v>12</v>
      </c>
      <c r="J79" s="39">
        <v>60</v>
      </c>
      <c r="K79" s="97">
        <v>0.15</v>
      </c>
      <c r="L79" s="39">
        <f t="shared" si="1"/>
        <v>759</v>
      </c>
      <c r="M79" s="39">
        <f t="shared" si="2"/>
        <v>2909.5</v>
      </c>
      <c r="N79" s="39"/>
      <c r="O79" s="38"/>
      <c r="P79" s="38"/>
      <c r="Q79" s="38"/>
      <c r="R79" s="39"/>
      <c r="S79" s="39"/>
      <c r="T79" s="39">
        <f t="shared" si="3"/>
        <v>8728.5</v>
      </c>
      <c r="U79" s="39">
        <f t="shared" si="4"/>
        <v>104742</v>
      </c>
      <c r="V79" s="3"/>
    </row>
    <row r="80" spans="1:22" s="44" customFormat="1" ht="18" customHeight="1">
      <c r="A80" s="19">
        <v>51</v>
      </c>
      <c r="B80" s="37" t="s">
        <v>15</v>
      </c>
      <c r="C80" s="37"/>
      <c r="D80" s="75" t="s">
        <v>102</v>
      </c>
      <c r="E80" s="36">
        <v>1</v>
      </c>
      <c r="F80" s="39"/>
      <c r="G80" s="38"/>
      <c r="H80" s="96"/>
      <c r="I80" s="84"/>
      <c r="J80" s="39"/>
      <c r="K80" s="97"/>
      <c r="L80" s="39"/>
      <c r="M80" s="39"/>
      <c r="N80" s="39"/>
      <c r="O80" s="38"/>
      <c r="P80" s="38"/>
      <c r="Q80" s="38"/>
      <c r="R80" s="39"/>
      <c r="S80" s="39"/>
      <c r="T80" s="39"/>
      <c r="U80" s="39"/>
      <c r="V80" s="3"/>
    </row>
    <row r="81" spans="1:22" s="44" customFormat="1" ht="32.25" customHeight="1">
      <c r="A81" s="19"/>
      <c r="B81" s="56" t="s">
        <v>184</v>
      </c>
      <c r="C81" s="37"/>
      <c r="D81" s="75"/>
      <c r="E81" s="36"/>
      <c r="F81" s="39"/>
      <c r="G81" s="38"/>
      <c r="H81" s="96"/>
      <c r="I81" s="84"/>
      <c r="J81" s="39"/>
      <c r="K81" s="97"/>
      <c r="L81" s="39"/>
      <c r="M81" s="39"/>
      <c r="N81" s="39"/>
      <c r="O81" s="38"/>
      <c r="P81" s="38"/>
      <c r="Q81" s="38"/>
      <c r="R81" s="39"/>
      <c r="S81" s="39"/>
      <c r="T81" s="39"/>
      <c r="U81" s="39"/>
      <c r="V81" s="3"/>
    </row>
    <row r="82" spans="1:22" s="44" customFormat="1" ht="18" customHeight="1">
      <c r="A82" s="19">
        <v>52</v>
      </c>
      <c r="B82" s="37" t="s">
        <v>143</v>
      </c>
      <c r="C82" s="37"/>
      <c r="D82" s="75" t="s">
        <v>104</v>
      </c>
      <c r="E82" s="36">
        <v>1</v>
      </c>
      <c r="F82" s="39"/>
      <c r="G82" s="38"/>
      <c r="H82" s="96"/>
      <c r="I82" s="84"/>
      <c r="J82" s="39"/>
      <c r="K82" s="97"/>
      <c r="L82" s="39"/>
      <c r="M82" s="39"/>
      <c r="N82" s="39"/>
      <c r="O82" s="38"/>
      <c r="P82" s="38"/>
      <c r="Q82" s="38"/>
      <c r="R82" s="39"/>
      <c r="S82" s="39"/>
      <c r="T82" s="39"/>
      <c r="U82" s="39"/>
      <c r="V82" s="3"/>
    </row>
    <row r="83" spans="1:33" s="44" customFormat="1" ht="18" customHeight="1">
      <c r="A83" s="19">
        <v>53</v>
      </c>
      <c r="B83" s="37" t="s">
        <v>15</v>
      </c>
      <c r="C83" s="37"/>
      <c r="D83" s="75" t="s">
        <v>183</v>
      </c>
      <c r="E83" s="36">
        <v>1</v>
      </c>
      <c r="F83" s="39">
        <v>4100</v>
      </c>
      <c r="G83" s="38"/>
      <c r="H83" s="96">
        <f t="shared" si="0"/>
        <v>4100</v>
      </c>
      <c r="I83" s="84">
        <v>13</v>
      </c>
      <c r="J83" s="39">
        <v>55</v>
      </c>
      <c r="K83" s="97">
        <v>0.15</v>
      </c>
      <c r="L83" s="39">
        <f t="shared" si="1"/>
        <v>623.25</v>
      </c>
      <c r="M83" s="39">
        <f t="shared" si="2"/>
        <v>2389.125</v>
      </c>
      <c r="N83" s="39"/>
      <c r="O83" s="38"/>
      <c r="P83" s="38"/>
      <c r="Q83" s="38"/>
      <c r="R83" s="39"/>
      <c r="S83" s="39"/>
      <c r="T83" s="39">
        <f t="shared" si="3"/>
        <v>7167.375</v>
      </c>
      <c r="U83" s="39">
        <f t="shared" si="4"/>
        <v>86008.5</v>
      </c>
      <c r="V83" s="2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21" ht="33.75" customHeight="1">
      <c r="A84" s="19"/>
      <c r="B84" s="56" t="s">
        <v>14</v>
      </c>
      <c r="C84" s="56"/>
      <c r="D84" s="37"/>
      <c r="E84" s="36"/>
      <c r="F84" s="39"/>
      <c r="G84" s="38"/>
      <c r="H84" s="96">
        <f t="shared" si="0"/>
        <v>0</v>
      </c>
      <c r="I84" s="84"/>
      <c r="J84" s="39"/>
      <c r="K84" s="97"/>
      <c r="L84" s="39"/>
      <c r="M84" s="39"/>
      <c r="N84" s="39"/>
      <c r="O84" s="38"/>
      <c r="P84" s="38"/>
      <c r="Q84" s="38"/>
      <c r="R84" s="39"/>
      <c r="S84" s="39"/>
      <c r="T84" s="39"/>
      <c r="U84" s="39"/>
    </row>
    <row r="85" spans="1:22" s="44" customFormat="1" ht="20.25" customHeight="1">
      <c r="A85" s="19">
        <f>A83+1</f>
        <v>54</v>
      </c>
      <c r="B85" s="37" t="s">
        <v>7</v>
      </c>
      <c r="C85" s="37"/>
      <c r="D85" s="75"/>
      <c r="E85" s="36">
        <v>1</v>
      </c>
      <c r="F85" s="39">
        <v>5900</v>
      </c>
      <c r="G85" s="38"/>
      <c r="H85" s="96">
        <f t="shared" si="0"/>
        <v>5900</v>
      </c>
      <c r="I85" s="84">
        <v>12</v>
      </c>
      <c r="J85" s="39">
        <v>60</v>
      </c>
      <c r="K85" s="97">
        <v>0.25</v>
      </c>
      <c r="L85" s="39">
        <f t="shared" si="1"/>
        <v>1490</v>
      </c>
      <c r="M85" s="39">
        <f t="shared" si="2"/>
        <v>3725</v>
      </c>
      <c r="N85" s="39"/>
      <c r="O85" s="38"/>
      <c r="P85" s="38"/>
      <c r="Q85" s="38"/>
      <c r="R85" s="39"/>
      <c r="S85" s="39"/>
      <c r="T85" s="39">
        <f t="shared" si="3"/>
        <v>11175</v>
      </c>
      <c r="U85" s="39">
        <f t="shared" si="4"/>
        <v>134100</v>
      </c>
      <c r="V85" s="3"/>
    </row>
    <row r="86" spans="1:21" ht="15" customHeight="1">
      <c r="A86" s="19">
        <v>55</v>
      </c>
      <c r="B86" s="37" t="s">
        <v>154</v>
      </c>
      <c r="C86" s="37"/>
      <c r="D86" s="75" t="s">
        <v>105</v>
      </c>
      <c r="E86" s="36">
        <v>1</v>
      </c>
      <c r="F86" s="39">
        <v>4100</v>
      </c>
      <c r="G86" s="38"/>
      <c r="H86" s="96">
        <f t="shared" si="0"/>
        <v>4100</v>
      </c>
      <c r="I86" s="84">
        <v>13</v>
      </c>
      <c r="J86" s="39">
        <v>55</v>
      </c>
      <c r="K86" s="97">
        <v>0.25</v>
      </c>
      <c r="L86" s="39">
        <f t="shared" si="1"/>
        <v>1038.75</v>
      </c>
      <c r="M86" s="39">
        <f t="shared" si="2"/>
        <v>2596.875</v>
      </c>
      <c r="N86" s="39"/>
      <c r="O86" s="38"/>
      <c r="P86" s="38"/>
      <c r="Q86" s="38"/>
      <c r="R86" s="39"/>
      <c r="S86" s="39"/>
      <c r="T86" s="39">
        <f t="shared" si="3"/>
        <v>7790.625</v>
      </c>
      <c r="U86" s="39">
        <f t="shared" si="4"/>
        <v>93487.5</v>
      </c>
    </row>
    <row r="87" spans="1:21" ht="16.5" customHeight="1">
      <c r="A87" s="19">
        <f aca="true" t="shared" si="8" ref="A87:A95">A86+1</f>
        <v>56</v>
      </c>
      <c r="B87" s="37" t="s">
        <v>154</v>
      </c>
      <c r="C87" s="37"/>
      <c r="D87" s="75" t="s">
        <v>106</v>
      </c>
      <c r="E87" s="40">
        <v>1</v>
      </c>
      <c r="F87" s="39">
        <v>4100</v>
      </c>
      <c r="G87" s="38"/>
      <c r="H87" s="96">
        <f t="shared" si="0"/>
        <v>4100</v>
      </c>
      <c r="I87" s="84">
        <v>13</v>
      </c>
      <c r="J87" s="41">
        <v>55</v>
      </c>
      <c r="K87" s="97">
        <v>0.2</v>
      </c>
      <c r="L87" s="39">
        <f t="shared" si="1"/>
        <v>831</v>
      </c>
      <c r="M87" s="39">
        <f t="shared" si="2"/>
        <v>2493</v>
      </c>
      <c r="N87" s="39"/>
      <c r="O87" s="38"/>
      <c r="P87" s="38"/>
      <c r="Q87" s="38"/>
      <c r="R87" s="39"/>
      <c r="S87" s="39"/>
      <c r="T87" s="39">
        <f t="shared" si="3"/>
        <v>7479</v>
      </c>
      <c r="U87" s="39">
        <f t="shared" si="4"/>
        <v>89748</v>
      </c>
    </row>
    <row r="88" spans="1:21" ht="34.5" customHeight="1">
      <c r="A88" s="19">
        <f t="shared" si="8"/>
        <v>57</v>
      </c>
      <c r="B88" s="37" t="s">
        <v>155</v>
      </c>
      <c r="C88" s="37"/>
      <c r="D88" s="75" t="s">
        <v>107</v>
      </c>
      <c r="E88" s="40">
        <v>1</v>
      </c>
      <c r="F88" s="39">
        <v>4100</v>
      </c>
      <c r="G88" s="39">
        <f>F88/4</f>
        <v>1025</v>
      </c>
      <c r="H88" s="96">
        <f t="shared" si="0"/>
        <v>5125</v>
      </c>
      <c r="I88" s="84">
        <v>15</v>
      </c>
      <c r="J88" s="41">
        <v>45</v>
      </c>
      <c r="K88" s="97"/>
      <c r="L88" s="39"/>
      <c r="M88" s="39">
        <f t="shared" si="2"/>
        <v>2585</v>
      </c>
      <c r="N88" s="39"/>
      <c r="O88" s="38"/>
      <c r="P88" s="38"/>
      <c r="Q88" s="38"/>
      <c r="R88" s="39"/>
      <c r="S88" s="39"/>
      <c r="T88" s="39">
        <f t="shared" si="3"/>
        <v>7755</v>
      </c>
      <c r="U88" s="39">
        <f aca="true" t="shared" si="9" ref="U88:U95">T88*12</f>
        <v>93060</v>
      </c>
    </row>
    <row r="89" spans="1:22" s="44" customFormat="1" ht="36.75" customHeight="1">
      <c r="A89" s="19">
        <f t="shared" si="8"/>
        <v>58</v>
      </c>
      <c r="B89" s="37" t="s">
        <v>156</v>
      </c>
      <c r="C89" s="95" t="s">
        <v>138</v>
      </c>
      <c r="D89" s="75" t="s">
        <v>168</v>
      </c>
      <c r="E89" s="40">
        <v>1</v>
      </c>
      <c r="F89" s="39">
        <v>4100</v>
      </c>
      <c r="G89" s="38"/>
      <c r="H89" s="96">
        <f t="shared" si="0"/>
        <v>4100</v>
      </c>
      <c r="I89" s="84">
        <v>15</v>
      </c>
      <c r="J89" s="41">
        <v>45</v>
      </c>
      <c r="K89" s="97">
        <v>0.1</v>
      </c>
      <c r="L89" s="39">
        <f t="shared" si="1"/>
        <v>414.5</v>
      </c>
      <c r="M89" s="39">
        <f t="shared" si="2"/>
        <v>2279.75</v>
      </c>
      <c r="N89" s="39"/>
      <c r="O89" s="38"/>
      <c r="P89" s="38"/>
      <c r="Q89" s="38"/>
      <c r="R89" s="39"/>
      <c r="S89" s="39"/>
      <c r="T89" s="39">
        <f t="shared" si="3"/>
        <v>6839.25</v>
      </c>
      <c r="U89" s="39">
        <f t="shared" si="9"/>
        <v>82071</v>
      </c>
      <c r="V89" s="2"/>
    </row>
    <row r="90" spans="1:22" s="48" customFormat="1" ht="21" customHeight="1">
      <c r="A90" s="19">
        <v>59</v>
      </c>
      <c r="B90" s="37" t="s">
        <v>157</v>
      </c>
      <c r="C90" s="79"/>
      <c r="D90" s="101" t="s">
        <v>185</v>
      </c>
      <c r="E90" s="40">
        <v>1</v>
      </c>
      <c r="F90" s="39">
        <v>4100</v>
      </c>
      <c r="G90" s="38"/>
      <c r="H90" s="96">
        <f aca="true" t="shared" si="10" ref="H90:H133">F90+G90</f>
        <v>4100</v>
      </c>
      <c r="I90" s="84">
        <v>15</v>
      </c>
      <c r="J90" s="41">
        <v>45</v>
      </c>
      <c r="K90" s="97"/>
      <c r="L90" s="39"/>
      <c r="M90" s="39">
        <f aca="true" t="shared" si="11" ref="M90:M133">(H90+J90+L90)*0.5</f>
        <v>2072.5</v>
      </c>
      <c r="N90" s="39"/>
      <c r="O90" s="38"/>
      <c r="P90" s="38"/>
      <c r="Q90" s="38"/>
      <c r="R90" s="39"/>
      <c r="S90" s="39"/>
      <c r="T90" s="39">
        <f aca="true" t="shared" si="12" ref="T90:T133">H90+J90+L90+M90</f>
        <v>6217.5</v>
      </c>
      <c r="U90" s="39">
        <f t="shared" si="9"/>
        <v>74610</v>
      </c>
      <c r="V90" s="3"/>
    </row>
    <row r="91" spans="1:22" s="44" customFormat="1" ht="37.5" customHeight="1">
      <c r="A91" s="19">
        <v>60</v>
      </c>
      <c r="B91" s="37" t="s">
        <v>158</v>
      </c>
      <c r="C91" s="37"/>
      <c r="D91" s="75" t="s">
        <v>170</v>
      </c>
      <c r="E91" s="40">
        <v>1</v>
      </c>
      <c r="F91" s="39">
        <v>4100</v>
      </c>
      <c r="G91" s="38"/>
      <c r="H91" s="96">
        <f t="shared" si="10"/>
        <v>4100</v>
      </c>
      <c r="I91" s="84">
        <v>15</v>
      </c>
      <c r="J91" s="41">
        <v>45</v>
      </c>
      <c r="K91" s="97"/>
      <c r="L91" s="39"/>
      <c r="M91" s="39">
        <f t="shared" si="11"/>
        <v>2072.5</v>
      </c>
      <c r="N91" s="39"/>
      <c r="O91" s="38"/>
      <c r="P91" s="38"/>
      <c r="Q91" s="38"/>
      <c r="R91" s="39"/>
      <c r="S91" s="39"/>
      <c r="T91" s="39">
        <f t="shared" si="12"/>
        <v>6217.5</v>
      </c>
      <c r="U91" s="39">
        <f t="shared" si="9"/>
        <v>74610</v>
      </c>
      <c r="V91" s="3"/>
    </row>
    <row r="92" spans="1:22" s="48" customFormat="1" ht="28.5" customHeight="1">
      <c r="A92" s="19">
        <f t="shared" si="8"/>
        <v>61</v>
      </c>
      <c r="B92" s="37" t="s">
        <v>176</v>
      </c>
      <c r="C92" s="37"/>
      <c r="D92" s="75" t="s">
        <v>108</v>
      </c>
      <c r="E92" s="40">
        <v>1</v>
      </c>
      <c r="F92" s="39">
        <v>4100</v>
      </c>
      <c r="G92" s="38"/>
      <c r="H92" s="96">
        <f t="shared" si="10"/>
        <v>4100</v>
      </c>
      <c r="I92" s="84">
        <v>15</v>
      </c>
      <c r="J92" s="41">
        <v>45</v>
      </c>
      <c r="K92" s="97"/>
      <c r="L92" s="39"/>
      <c r="M92" s="39">
        <f t="shared" si="11"/>
        <v>2072.5</v>
      </c>
      <c r="N92" s="39"/>
      <c r="O92" s="38"/>
      <c r="P92" s="38"/>
      <c r="Q92" s="38"/>
      <c r="R92" s="39"/>
      <c r="S92" s="39"/>
      <c r="T92" s="39">
        <f t="shared" si="12"/>
        <v>6217.5</v>
      </c>
      <c r="U92" s="39">
        <f t="shared" si="9"/>
        <v>74610</v>
      </c>
      <c r="V92" s="3"/>
    </row>
    <row r="93" spans="1:23" s="44" customFormat="1" ht="30.75" customHeight="1">
      <c r="A93" s="19">
        <f t="shared" si="8"/>
        <v>62</v>
      </c>
      <c r="B93" s="37" t="s">
        <v>177</v>
      </c>
      <c r="C93" s="37"/>
      <c r="D93" s="76" t="s">
        <v>109</v>
      </c>
      <c r="E93" s="36">
        <v>1</v>
      </c>
      <c r="F93" s="39">
        <v>4100</v>
      </c>
      <c r="G93" s="38"/>
      <c r="H93" s="96">
        <f t="shared" si="10"/>
        <v>4100</v>
      </c>
      <c r="I93" s="84">
        <v>15</v>
      </c>
      <c r="J93" s="39">
        <v>45</v>
      </c>
      <c r="K93" s="97">
        <v>0.25</v>
      </c>
      <c r="L93" s="39">
        <f aca="true" t="shared" si="13" ref="L93:L133">(H93+J93)*K93</f>
        <v>1036.25</v>
      </c>
      <c r="M93" s="39">
        <f t="shared" si="11"/>
        <v>2590.625</v>
      </c>
      <c r="N93" s="39"/>
      <c r="O93" s="38"/>
      <c r="P93" s="38"/>
      <c r="Q93" s="38"/>
      <c r="R93" s="39"/>
      <c r="S93" s="39"/>
      <c r="T93" s="39">
        <f t="shared" si="12"/>
        <v>7771.875</v>
      </c>
      <c r="U93" s="39">
        <f t="shared" si="9"/>
        <v>93262.5</v>
      </c>
      <c r="V93" s="2"/>
      <c r="W93" s="58"/>
    </row>
    <row r="94" spans="1:23" s="48" customFormat="1" ht="29.25" customHeight="1">
      <c r="A94" s="19">
        <f t="shared" si="8"/>
        <v>63</v>
      </c>
      <c r="B94" s="37" t="s">
        <v>159</v>
      </c>
      <c r="C94" s="37"/>
      <c r="D94" s="76" t="s">
        <v>110</v>
      </c>
      <c r="E94" s="36">
        <v>1</v>
      </c>
      <c r="F94" s="39">
        <v>4100</v>
      </c>
      <c r="G94" s="38"/>
      <c r="H94" s="96">
        <f t="shared" si="10"/>
        <v>4100</v>
      </c>
      <c r="I94" s="84">
        <v>15</v>
      </c>
      <c r="J94" s="39">
        <v>45</v>
      </c>
      <c r="K94" s="97"/>
      <c r="L94" s="39"/>
      <c r="M94" s="39">
        <f t="shared" si="11"/>
        <v>2072.5</v>
      </c>
      <c r="N94" s="39"/>
      <c r="O94" s="38"/>
      <c r="P94" s="38"/>
      <c r="Q94" s="38"/>
      <c r="R94" s="39"/>
      <c r="S94" s="39"/>
      <c r="T94" s="39">
        <f t="shared" si="12"/>
        <v>6217.5</v>
      </c>
      <c r="U94" s="39">
        <f t="shared" si="9"/>
        <v>74610</v>
      </c>
      <c r="V94" s="2"/>
      <c r="W94" s="61"/>
    </row>
    <row r="95" spans="1:23" s="48" customFormat="1" ht="47.25" customHeight="1">
      <c r="A95" s="19">
        <f t="shared" si="8"/>
        <v>64</v>
      </c>
      <c r="B95" s="37" t="s">
        <v>160</v>
      </c>
      <c r="C95" s="37"/>
      <c r="D95" s="82" t="s">
        <v>131</v>
      </c>
      <c r="E95" s="36">
        <v>1</v>
      </c>
      <c r="F95" s="39">
        <v>4100</v>
      </c>
      <c r="G95" s="38"/>
      <c r="H95" s="96">
        <f t="shared" si="10"/>
        <v>4100</v>
      </c>
      <c r="I95" s="84">
        <v>14</v>
      </c>
      <c r="J95" s="39">
        <v>50</v>
      </c>
      <c r="K95" s="97">
        <v>0.1</v>
      </c>
      <c r="L95" s="39">
        <f t="shared" si="13"/>
        <v>415</v>
      </c>
      <c r="M95" s="39">
        <f t="shared" si="11"/>
        <v>2282.5</v>
      </c>
      <c r="N95" s="39"/>
      <c r="O95" s="38"/>
      <c r="P95" s="38"/>
      <c r="Q95" s="38"/>
      <c r="R95" s="39"/>
      <c r="S95" s="39"/>
      <c r="T95" s="39">
        <f t="shared" si="12"/>
        <v>6847.5</v>
      </c>
      <c r="U95" s="39">
        <f t="shared" si="9"/>
        <v>82170</v>
      </c>
      <c r="V95" s="2"/>
      <c r="W95" s="61"/>
    </row>
    <row r="96" spans="1:21" ht="30.75" customHeight="1">
      <c r="A96" s="23"/>
      <c r="B96" s="56" t="s">
        <v>23</v>
      </c>
      <c r="C96" s="56"/>
      <c r="D96" s="56"/>
      <c r="E96" s="40"/>
      <c r="F96" s="41"/>
      <c r="G96" s="38"/>
      <c r="H96" s="96">
        <f t="shared" si="10"/>
        <v>0</v>
      </c>
      <c r="I96" s="84"/>
      <c r="J96" s="41"/>
      <c r="K96" s="97"/>
      <c r="L96" s="39"/>
      <c r="M96" s="39"/>
      <c r="N96" s="39"/>
      <c r="O96" s="38"/>
      <c r="P96" s="38"/>
      <c r="Q96" s="38"/>
      <c r="R96" s="39"/>
      <c r="S96" s="39"/>
      <c r="T96" s="39"/>
      <c r="U96" s="39"/>
    </row>
    <row r="97" spans="1:21" ht="17.25" customHeight="1">
      <c r="A97" s="19">
        <f>A95+1</f>
        <v>65</v>
      </c>
      <c r="B97" s="37" t="s">
        <v>7</v>
      </c>
      <c r="C97" s="37"/>
      <c r="D97" s="75" t="s">
        <v>111</v>
      </c>
      <c r="E97" s="40">
        <v>1</v>
      </c>
      <c r="F97" s="41">
        <v>5900</v>
      </c>
      <c r="G97" s="38"/>
      <c r="H97" s="96">
        <f t="shared" si="10"/>
        <v>5900</v>
      </c>
      <c r="I97" s="84">
        <v>12</v>
      </c>
      <c r="J97" s="39">
        <v>60</v>
      </c>
      <c r="K97" s="97">
        <v>0.15</v>
      </c>
      <c r="L97" s="39">
        <f t="shared" si="13"/>
        <v>894</v>
      </c>
      <c r="M97" s="39">
        <f t="shared" si="11"/>
        <v>3427</v>
      </c>
      <c r="N97" s="39"/>
      <c r="O97" s="38"/>
      <c r="P97" s="38"/>
      <c r="Q97" s="38"/>
      <c r="R97" s="39"/>
      <c r="S97" s="39"/>
      <c r="T97" s="39">
        <f t="shared" si="12"/>
        <v>10281</v>
      </c>
      <c r="U97" s="39">
        <f>T97*12</f>
        <v>123372</v>
      </c>
    </row>
    <row r="98" spans="1:22" s="58" customFormat="1" ht="17.25" customHeight="1">
      <c r="A98" s="19">
        <f>A97+1</f>
        <v>66</v>
      </c>
      <c r="B98" s="37" t="s">
        <v>48</v>
      </c>
      <c r="C98" s="37"/>
      <c r="D98" s="75" t="s">
        <v>112</v>
      </c>
      <c r="E98" s="36">
        <v>1</v>
      </c>
      <c r="F98" s="39">
        <v>4400</v>
      </c>
      <c r="G98" s="38"/>
      <c r="H98" s="96">
        <f t="shared" si="10"/>
        <v>4400</v>
      </c>
      <c r="I98" s="84">
        <v>11</v>
      </c>
      <c r="J98" s="39">
        <v>70</v>
      </c>
      <c r="K98" s="97">
        <v>0.25</v>
      </c>
      <c r="L98" s="39">
        <f t="shared" si="13"/>
        <v>1117.5</v>
      </c>
      <c r="M98" s="39">
        <f t="shared" si="11"/>
        <v>2793.75</v>
      </c>
      <c r="N98" s="39"/>
      <c r="O98" s="38"/>
      <c r="P98" s="38"/>
      <c r="Q98" s="38"/>
      <c r="R98" s="39"/>
      <c r="S98" s="39"/>
      <c r="T98" s="39">
        <f t="shared" si="12"/>
        <v>8381.25</v>
      </c>
      <c r="U98" s="39">
        <f>T98*12</f>
        <v>100575</v>
      </c>
      <c r="V98" s="2"/>
    </row>
    <row r="99" spans="1:21" ht="20.25" customHeight="1">
      <c r="A99" s="19">
        <f>A98+1</f>
        <v>67</v>
      </c>
      <c r="B99" s="37" t="s">
        <v>161</v>
      </c>
      <c r="C99" s="37"/>
      <c r="D99" s="75" t="s">
        <v>113</v>
      </c>
      <c r="E99" s="40">
        <v>1</v>
      </c>
      <c r="F99" s="39">
        <v>4100</v>
      </c>
      <c r="G99" s="38"/>
      <c r="H99" s="96">
        <f t="shared" si="10"/>
        <v>4100</v>
      </c>
      <c r="I99" s="84">
        <v>12</v>
      </c>
      <c r="J99" s="39">
        <v>60</v>
      </c>
      <c r="K99" s="97">
        <v>0.2</v>
      </c>
      <c r="L99" s="39">
        <f t="shared" si="13"/>
        <v>832</v>
      </c>
      <c r="M99" s="39">
        <f t="shared" si="11"/>
        <v>2496</v>
      </c>
      <c r="N99" s="39"/>
      <c r="O99" s="38"/>
      <c r="P99" s="38"/>
      <c r="Q99" s="38"/>
      <c r="R99" s="39"/>
      <c r="S99" s="39"/>
      <c r="T99" s="39">
        <f t="shared" si="12"/>
        <v>7488</v>
      </c>
      <c r="U99" s="39">
        <f>T99*12</f>
        <v>89856</v>
      </c>
    </row>
    <row r="100" spans="1:22" s="44" customFormat="1" ht="38.25" customHeight="1">
      <c r="A100" s="19">
        <f>A99+1</f>
        <v>68</v>
      </c>
      <c r="B100" s="37" t="s">
        <v>162</v>
      </c>
      <c r="C100" s="37"/>
      <c r="D100" s="75" t="s">
        <v>114</v>
      </c>
      <c r="E100" s="40">
        <v>1</v>
      </c>
      <c r="F100" s="41">
        <v>4100</v>
      </c>
      <c r="G100" s="38"/>
      <c r="H100" s="96">
        <f t="shared" si="10"/>
        <v>4100</v>
      </c>
      <c r="I100" s="84">
        <v>14</v>
      </c>
      <c r="J100" s="41">
        <v>50</v>
      </c>
      <c r="K100" s="97">
        <v>0.25</v>
      </c>
      <c r="L100" s="39">
        <f t="shared" si="13"/>
        <v>1037.5</v>
      </c>
      <c r="M100" s="39">
        <f t="shared" si="11"/>
        <v>2593.75</v>
      </c>
      <c r="N100" s="39"/>
      <c r="O100" s="38"/>
      <c r="P100" s="38"/>
      <c r="Q100" s="38"/>
      <c r="R100" s="39"/>
      <c r="S100" s="39"/>
      <c r="T100" s="39">
        <f t="shared" si="12"/>
        <v>7781.25</v>
      </c>
      <c r="U100" s="39">
        <f>T100*12</f>
        <v>93375</v>
      </c>
      <c r="V100" s="3"/>
    </row>
    <row r="101" spans="1:21" ht="18.75" customHeight="1">
      <c r="A101" s="19">
        <f>A100+1</f>
        <v>69</v>
      </c>
      <c r="B101" s="37" t="s">
        <v>8</v>
      </c>
      <c r="C101" s="37"/>
      <c r="D101" s="75" t="s">
        <v>115</v>
      </c>
      <c r="E101" s="40">
        <v>1</v>
      </c>
      <c r="F101" s="41">
        <v>4100</v>
      </c>
      <c r="G101" s="38"/>
      <c r="H101" s="96">
        <f t="shared" si="10"/>
        <v>4100</v>
      </c>
      <c r="I101" s="84">
        <v>13</v>
      </c>
      <c r="J101" s="41">
        <v>55</v>
      </c>
      <c r="K101" s="97">
        <v>0.15</v>
      </c>
      <c r="L101" s="39">
        <f t="shared" si="13"/>
        <v>623.25</v>
      </c>
      <c r="M101" s="39">
        <f t="shared" si="11"/>
        <v>2389.125</v>
      </c>
      <c r="N101" s="39"/>
      <c r="O101" s="38"/>
      <c r="P101" s="38"/>
      <c r="Q101" s="38"/>
      <c r="R101" s="39"/>
      <c r="S101" s="39"/>
      <c r="T101" s="39">
        <f t="shared" si="12"/>
        <v>7167.375</v>
      </c>
      <c r="U101" s="39">
        <f>T101*12</f>
        <v>86008.5</v>
      </c>
    </row>
    <row r="102" spans="1:21" ht="50.25" customHeight="1">
      <c r="A102" s="23"/>
      <c r="B102" s="56" t="s">
        <v>55</v>
      </c>
      <c r="C102" s="56"/>
      <c r="D102" s="56"/>
      <c r="E102" s="40"/>
      <c r="F102" s="41"/>
      <c r="G102" s="38"/>
      <c r="H102" s="96">
        <f t="shared" si="10"/>
        <v>0</v>
      </c>
      <c r="I102" s="84"/>
      <c r="J102" s="41"/>
      <c r="K102" s="97"/>
      <c r="L102" s="39"/>
      <c r="M102" s="39"/>
      <c r="N102" s="39"/>
      <c r="O102" s="38"/>
      <c r="P102" s="38"/>
      <c r="Q102" s="38"/>
      <c r="R102" s="39"/>
      <c r="S102" s="39"/>
      <c r="T102" s="39"/>
      <c r="U102" s="39"/>
    </row>
    <row r="103" spans="1:21" ht="18" customHeight="1">
      <c r="A103" s="19">
        <f>A101+1</f>
        <v>70</v>
      </c>
      <c r="B103" s="37" t="s">
        <v>7</v>
      </c>
      <c r="C103" s="37"/>
      <c r="D103" s="37" t="s">
        <v>139</v>
      </c>
      <c r="E103" s="40">
        <v>1</v>
      </c>
      <c r="F103" s="41">
        <v>5900</v>
      </c>
      <c r="G103" s="38"/>
      <c r="H103" s="96">
        <f t="shared" si="10"/>
        <v>5900</v>
      </c>
      <c r="I103" s="84">
        <v>11</v>
      </c>
      <c r="J103" s="41">
        <v>70</v>
      </c>
      <c r="K103" s="97">
        <v>0.1</v>
      </c>
      <c r="L103" s="39">
        <f t="shared" si="13"/>
        <v>597</v>
      </c>
      <c r="M103" s="39">
        <f t="shared" si="11"/>
        <v>3283.5</v>
      </c>
      <c r="N103" s="39"/>
      <c r="O103" s="38"/>
      <c r="P103" s="38"/>
      <c r="Q103" s="38"/>
      <c r="R103" s="39"/>
      <c r="S103" s="39"/>
      <c r="T103" s="39">
        <f t="shared" si="12"/>
        <v>9850.5</v>
      </c>
      <c r="U103" s="39">
        <f>T103*12</f>
        <v>118206</v>
      </c>
    </row>
    <row r="104" spans="1:22" s="44" customFormat="1" ht="17.25" customHeight="1">
      <c r="A104" s="19">
        <f>A103+1</f>
        <v>71</v>
      </c>
      <c r="B104" s="37" t="s">
        <v>163</v>
      </c>
      <c r="C104" s="37"/>
      <c r="D104" s="37" t="s">
        <v>186</v>
      </c>
      <c r="E104" s="40">
        <v>1</v>
      </c>
      <c r="F104" s="41">
        <v>4100</v>
      </c>
      <c r="G104" s="38"/>
      <c r="H104" s="96">
        <f t="shared" si="10"/>
        <v>4100</v>
      </c>
      <c r="I104" s="84">
        <v>9</v>
      </c>
      <c r="J104" s="41">
        <v>90</v>
      </c>
      <c r="K104" s="97">
        <v>0.25</v>
      </c>
      <c r="L104" s="39">
        <f t="shared" si="13"/>
        <v>1047.5</v>
      </c>
      <c r="M104" s="39">
        <f t="shared" si="11"/>
        <v>2618.75</v>
      </c>
      <c r="N104" s="39"/>
      <c r="O104" s="38"/>
      <c r="P104" s="38"/>
      <c r="Q104" s="38"/>
      <c r="R104" s="39"/>
      <c r="S104" s="39"/>
      <c r="T104" s="39">
        <f t="shared" si="12"/>
        <v>7856.25</v>
      </c>
      <c r="U104" s="39">
        <f>T104*12</f>
        <v>94275</v>
      </c>
      <c r="V104" s="3"/>
    </row>
    <row r="105" spans="1:22" s="44" customFormat="1" ht="17.25" customHeight="1">
      <c r="A105" s="19">
        <f>A104+1</f>
        <v>72</v>
      </c>
      <c r="B105" s="37" t="s">
        <v>164</v>
      </c>
      <c r="C105" s="37"/>
      <c r="D105" s="37" t="s">
        <v>132</v>
      </c>
      <c r="E105" s="40">
        <v>1</v>
      </c>
      <c r="F105" s="41">
        <v>4100</v>
      </c>
      <c r="G105" s="38"/>
      <c r="H105" s="96">
        <f t="shared" si="10"/>
        <v>4100</v>
      </c>
      <c r="I105" s="84">
        <v>15</v>
      </c>
      <c r="J105" s="41">
        <v>45</v>
      </c>
      <c r="K105" s="97"/>
      <c r="L105" s="39"/>
      <c r="M105" s="39">
        <f t="shared" si="11"/>
        <v>2072.5</v>
      </c>
      <c r="N105" s="39"/>
      <c r="O105" s="38"/>
      <c r="P105" s="38"/>
      <c r="Q105" s="38"/>
      <c r="R105" s="39"/>
      <c r="S105" s="39"/>
      <c r="T105" s="39">
        <f t="shared" si="12"/>
        <v>6217.5</v>
      </c>
      <c r="U105" s="39">
        <f>T105*12</f>
        <v>74610</v>
      </c>
      <c r="V105" s="3"/>
    </row>
    <row r="106" spans="1:22" s="44" customFormat="1" ht="39" customHeight="1">
      <c r="A106" s="19">
        <f>A105+1</f>
        <v>73</v>
      </c>
      <c r="B106" s="37" t="s">
        <v>165</v>
      </c>
      <c r="C106" s="37"/>
      <c r="D106" s="104" t="s">
        <v>187</v>
      </c>
      <c r="E106" s="40">
        <v>1</v>
      </c>
      <c r="F106" s="41">
        <v>4100</v>
      </c>
      <c r="G106" s="38"/>
      <c r="H106" s="96">
        <f t="shared" si="10"/>
        <v>4100</v>
      </c>
      <c r="I106" s="84">
        <v>14</v>
      </c>
      <c r="J106" s="41">
        <v>50</v>
      </c>
      <c r="K106" s="97">
        <v>0.2</v>
      </c>
      <c r="L106" s="39">
        <f t="shared" si="13"/>
        <v>830</v>
      </c>
      <c r="M106" s="39">
        <f t="shared" si="11"/>
        <v>2490</v>
      </c>
      <c r="N106" s="39"/>
      <c r="O106" s="38"/>
      <c r="P106" s="38"/>
      <c r="Q106" s="38"/>
      <c r="R106" s="39"/>
      <c r="S106" s="39"/>
      <c r="T106" s="39">
        <f t="shared" si="12"/>
        <v>7470</v>
      </c>
      <c r="U106" s="39">
        <f>T106*12</f>
        <v>89640</v>
      </c>
      <c r="V106" s="3"/>
    </row>
    <row r="107" spans="1:21" ht="18" customHeight="1">
      <c r="A107" s="23"/>
      <c r="B107" s="56" t="s">
        <v>12</v>
      </c>
      <c r="C107" s="56"/>
      <c r="D107" s="56"/>
      <c r="E107" s="40"/>
      <c r="F107" s="41"/>
      <c r="G107" s="38"/>
      <c r="H107" s="96">
        <f t="shared" si="10"/>
        <v>0</v>
      </c>
      <c r="I107" s="84"/>
      <c r="J107" s="41"/>
      <c r="K107" s="97"/>
      <c r="L107" s="39"/>
      <c r="M107" s="39"/>
      <c r="N107" s="39"/>
      <c r="O107" s="38"/>
      <c r="P107" s="38"/>
      <c r="Q107" s="38"/>
      <c r="R107" s="39"/>
      <c r="S107" s="39"/>
      <c r="T107" s="39"/>
      <c r="U107" s="39"/>
    </row>
    <row r="108" spans="1:22" s="44" customFormat="1" ht="18" customHeight="1">
      <c r="A108" s="19">
        <v>74</v>
      </c>
      <c r="B108" s="57" t="s">
        <v>7</v>
      </c>
      <c r="C108" s="57"/>
      <c r="D108" s="102" t="s">
        <v>152</v>
      </c>
      <c r="E108" s="91">
        <v>1</v>
      </c>
      <c r="F108" s="92">
        <v>5900</v>
      </c>
      <c r="G108" s="38"/>
      <c r="H108" s="96">
        <f t="shared" si="10"/>
        <v>5900</v>
      </c>
      <c r="I108" s="84">
        <v>13</v>
      </c>
      <c r="J108" s="54">
        <v>55</v>
      </c>
      <c r="K108" s="98">
        <v>0.15</v>
      </c>
      <c r="L108" s="39">
        <f t="shared" si="13"/>
        <v>893.25</v>
      </c>
      <c r="M108" s="39">
        <f t="shared" si="11"/>
        <v>3424.125</v>
      </c>
      <c r="N108" s="39"/>
      <c r="O108" s="38"/>
      <c r="P108" s="38"/>
      <c r="Q108" s="38"/>
      <c r="R108" s="39"/>
      <c r="S108" s="39"/>
      <c r="T108" s="39">
        <f t="shared" si="12"/>
        <v>10272.375</v>
      </c>
      <c r="U108" s="39">
        <f>T108*12</f>
        <v>123268.5</v>
      </c>
      <c r="V108" s="3"/>
    </row>
    <row r="109" spans="1:22" s="44" customFormat="1" ht="18" customHeight="1">
      <c r="A109" s="19">
        <v>75</v>
      </c>
      <c r="B109" s="37" t="s">
        <v>8</v>
      </c>
      <c r="C109" s="37"/>
      <c r="D109" s="75" t="s">
        <v>116</v>
      </c>
      <c r="E109" s="36">
        <v>1</v>
      </c>
      <c r="F109" s="92"/>
      <c r="G109" s="38"/>
      <c r="H109" s="96"/>
      <c r="I109" s="84"/>
      <c r="J109" s="54"/>
      <c r="K109" s="98"/>
      <c r="L109" s="39"/>
      <c r="M109" s="39"/>
      <c r="N109" s="39"/>
      <c r="O109" s="38"/>
      <c r="P109" s="38"/>
      <c r="Q109" s="38"/>
      <c r="R109" s="39"/>
      <c r="S109" s="39"/>
      <c r="T109" s="39"/>
      <c r="U109" s="39"/>
      <c r="V109" s="3"/>
    </row>
    <row r="110" spans="1:22" s="44" customFormat="1" ht="18" customHeight="1">
      <c r="A110" s="19">
        <v>76</v>
      </c>
      <c r="B110" s="37" t="s">
        <v>8</v>
      </c>
      <c r="C110" s="37"/>
      <c r="D110" s="75" t="s">
        <v>116</v>
      </c>
      <c r="E110" s="36">
        <v>1</v>
      </c>
      <c r="F110" s="39">
        <v>4100</v>
      </c>
      <c r="G110" s="38"/>
      <c r="H110" s="96">
        <f t="shared" si="10"/>
        <v>4100</v>
      </c>
      <c r="I110" s="84">
        <v>15</v>
      </c>
      <c r="J110" s="39">
        <v>45</v>
      </c>
      <c r="K110" s="97"/>
      <c r="L110" s="39"/>
      <c r="M110" s="39">
        <f t="shared" si="11"/>
        <v>2072.5</v>
      </c>
      <c r="N110" s="39"/>
      <c r="O110" s="38"/>
      <c r="P110" s="38"/>
      <c r="Q110" s="38"/>
      <c r="R110" s="39"/>
      <c r="S110" s="39"/>
      <c r="T110" s="39">
        <f t="shared" si="12"/>
        <v>6217.5</v>
      </c>
      <c r="U110" s="39">
        <f>T110*12</f>
        <v>74610</v>
      </c>
      <c r="V110" s="3"/>
    </row>
    <row r="111" spans="1:22" s="44" customFormat="1" ht="18" customHeight="1">
      <c r="A111" s="19">
        <f>A110+1</f>
        <v>77</v>
      </c>
      <c r="B111" s="37" t="s">
        <v>8</v>
      </c>
      <c r="C111" s="89"/>
      <c r="D111" s="107" t="s">
        <v>188</v>
      </c>
      <c r="E111" s="36">
        <v>1</v>
      </c>
      <c r="F111" s="39">
        <v>4100</v>
      </c>
      <c r="G111" s="38"/>
      <c r="H111" s="96">
        <f t="shared" si="10"/>
        <v>4100</v>
      </c>
      <c r="I111" s="90">
        <v>12</v>
      </c>
      <c r="J111" s="39">
        <v>60</v>
      </c>
      <c r="K111" s="97">
        <v>0.2</v>
      </c>
      <c r="L111" s="39">
        <f t="shared" si="13"/>
        <v>832</v>
      </c>
      <c r="M111" s="39">
        <f t="shared" si="11"/>
        <v>2496</v>
      </c>
      <c r="N111" s="39"/>
      <c r="O111" s="38"/>
      <c r="P111" s="38"/>
      <c r="Q111" s="38"/>
      <c r="R111" s="39"/>
      <c r="S111" s="39"/>
      <c r="T111" s="39">
        <f t="shared" si="12"/>
        <v>7488</v>
      </c>
      <c r="U111" s="39">
        <f>T111*12</f>
        <v>89856</v>
      </c>
      <c r="V111" s="3"/>
    </row>
    <row r="112" spans="1:21" ht="20.25" customHeight="1">
      <c r="A112" s="19"/>
      <c r="B112" s="56" t="s">
        <v>21</v>
      </c>
      <c r="C112" s="56"/>
      <c r="D112" s="37"/>
      <c r="E112" s="36"/>
      <c r="F112" s="39"/>
      <c r="G112" s="38"/>
      <c r="H112" s="96">
        <f t="shared" si="10"/>
        <v>0</v>
      </c>
      <c r="I112" s="84"/>
      <c r="J112" s="39"/>
      <c r="K112" s="97"/>
      <c r="L112" s="39"/>
      <c r="M112" s="39"/>
      <c r="N112" s="39"/>
      <c r="O112" s="38"/>
      <c r="P112" s="38"/>
      <c r="Q112" s="38"/>
      <c r="R112" s="39"/>
      <c r="S112" s="39"/>
      <c r="T112" s="39"/>
      <c r="U112" s="39"/>
    </row>
    <row r="113" spans="1:22" s="44" customFormat="1" ht="19.5" customHeight="1">
      <c r="A113" s="19">
        <f>A111+1</f>
        <v>78</v>
      </c>
      <c r="B113" s="37" t="s">
        <v>7</v>
      </c>
      <c r="C113" s="37"/>
      <c r="D113" s="75" t="s">
        <v>118</v>
      </c>
      <c r="E113" s="36">
        <v>1</v>
      </c>
      <c r="F113" s="39">
        <v>5900</v>
      </c>
      <c r="G113" s="38"/>
      <c r="H113" s="96">
        <f t="shared" si="10"/>
        <v>5900</v>
      </c>
      <c r="I113" s="84">
        <v>13</v>
      </c>
      <c r="J113" s="39">
        <v>55</v>
      </c>
      <c r="K113" s="97">
        <v>0.2</v>
      </c>
      <c r="L113" s="39">
        <f t="shared" si="13"/>
        <v>1191</v>
      </c>
      <c r="M113" s="39">
        <f t="shared" si="11"/>
        <v>3573</v>
      </c>
      <c r="N113" s="39"/>
      <c r="O113" s="38"/>
      <c r="P113" s="38"/>
      <c r="Q113" s="38"/>
      <c r="R113" s="39"/>
      <c r="S113" s="39"/>
      <c r="T113" s="39">
        <f t="shared" si="12"/>
        <v>10719</v>
      </c>
      <c r="U113" s="39">
        <f>T113*12</f>
        <v>128628</v>
      </c>
      <c r="V113" s="3"/>
    </row>
    <row r="114" spans="1:22" s="44" customFormat="1" ht="19.5" customHeight="1">
      <c r="A114" s="19">
        <f>A113+1</f>
        <v>79</v>
      </c>
      <c r="B114" s="37" t="s">
        <v>8</v>
      </c>
      <c r="C114" s="37"/>
      <c r="D114" s="75" t="s">
        <v>189</v>
      </c>
      <c r="E114" s="36">
        <v>1</v>
      </c>
      <c r="F114" s="39">
        <v>4100</v>
      </c>
      <c r="G114" s="38"/>
      <c r="H114" s="96">
        <f t="shared" si="10"/>
        <v>4100</v>
      </c>
      <c r="I114" s="84">
        <v>13</v>
      </c>
      <c r="J114" s="39">
        <v>55</v>
      </c>
      <c r="K114" s="97"/>
      <c r="L114" s="39"/>
      <c r="M114" s="39">
        <f t="shared" si="11"/>
        <v>2077.5</v>
      </c>
      <c r="N114" s="39"/>
      <c r="O114" s="38"/>
      <c r="P114" s="38"/>
      <c r="Q114" s="38"/>
      <c r="R114" s="39"/>
      <c r="S114" s="39"/>
      <c r="T114" s="39">
        <f t="shared" si="12"/>
        <v>6232.5</v>
      </c>
      <c r="U114" s="39">
        <f>T114*12</f>
        <v>74790</v>
      </c>
      <c r="V114" s="3"/>
    </row>
    <row r="115" spans="1:21" ht="33.75" customHeight="1">
      <c r="A115" s="19">
        <f aca="true" t="shared" si="14" ref="A115:A121">A114+1</f>
        <v>80</v>
      </c>
      <c r="B115" s="37" t="s">
        <v>65</v>
      </c>
      <c r="C115" s="37"/>
      <c r="D115" s="82" t="s">
        <v>136</v>
      </c>
      <c r="E115" s="36">
        <v>1</v>
      </c>
      <c r="F115" s="39">
        <v>2950</v>
      </c>
      <c r="G115" s="38"/>
      <c r="H115" s="96">
        <f t="shared" si="10"/>
        <v>2950</v>
      </c>
      <c r="I115" s="84"/>
      <c r="J115" s="39"/>
      <c r="K115" s="97">
        <v>0.15</v>
      </c>
      <c r="L115" s="39">
        <f t="shared" si="13"/>
        <v>442.5</v>
      </c>
      <c r="M115" s="39">
        <f t="shared" si="11"/>
        <v>1696.25</v>
      </c>
      <c r="N115" s="39"/>
      <c r="O115" s="38"/>
      <c r="P115" s="38"/>
      <c r="Q115" s="38"/>
      <c r="R115" s="39"/>
      <c r="S115" s="39"/>
      <c r="T115" s="39">
        <f t="shared" si="12"/>
        <v>5088.75</v>
      </c>
      <c r="U115" s="39">
        <f aca="true" t="shared" si="15" ref="U115:U133">T115*12</f>
        <v>61065</v>
      </c>
    </row>
    <row r="116" spans="1:21" ht="31.5" customHeight="1">
      <c r="A116" s="19">
        <f t="shared" si="14"/>
        <v>81</v>
      </c>
      <c r="B116" s="37" t="s">
        <v>64</v>
      </c>
      <c r="C116" s="37"/>
      <c r="D116" s="75" t="s">
        <v>144</v>
      </c>
      <c r="E116" s="36">
        <v>1</v>
      </c>
      <c r="F116" s="39">
        <v>2950</v>
      </c>
      <c r="G116" s="38"/>
      <c r="H116" s="96">
        <f t="shared" si="10"/>
        <v>2950</v>
      </c>
      <c r="I116" s="84"/>
      <c r="J116" s="39"/>
      <c r="K116" s="97"/>
      <c r="L116" s="39"/>
      <c r="M116" s="39">
        <f t="shared" si="11"/>
        <v>1475</v>
      </c>
      <c r="N116" s="39"/>
      <c r="O116" s="38"/>
      <c r="P116" s="38"/>
      <c r="Q116" s="38"/>
      <c r="R116" s="39"/>
      <c r="S116" s="39"/>
      <c r="T116" s="39">
        <f t="shared" si="12"/>
        <v>4425</v>
      </c>
      <c r="U116" s="39">
        <f t="shared" si="15"/>
        <v>53100</v>
      </c>
    </row>
    <row r="117" spans="1:21" ht="32.25" customHeight="1">
      <c r="A117" s="19">
        <f t="shared" si="14"/>
        <v>82</v>
      </c>
      <c r="B117" s="37" t="s">
        <v>63</v>
      </c>
      <c r="C117" s="37"/>
      <c r="D117" s="75" t="s">
        <v>120</v>
      </c>
      <c r="E117" s="36">
        <v>1</v>
      </c>
      <c r="F117" s="39">
        <v>2950</v>
      </c>
      <c r="G117" s="38"/>
      <c r="H117" s="96">
        <f t="shared" si="10"/>
        <v>2950</v>
      </c>
      <c r="I117" s="84"/>
      <c r="J117" s="39"/>
      <c r="K117" s="97">
        <v>0.15</v>
      </c>
      <c r="L117" s="39">
        <f t="shared" si="13"/>
        <v>442.5</v>
      </c>
      <c r="M117" s="39">
        <f t="shared" si="11"/>
        <v>1696.25</v>
      </c>
      <c r="N117" s="39"/>
      <c r="O117" s="38"/>
      <c r="P117" s="38"/>
      <c r="Q117" s="38"/>
      <c r="R117" s="39"/>
      <c r="S117" s="39"/>
      <c r="T117" s="39">
        <f t="shared" si="12"/>
        <v>5088.75</v>
      </c>
      <c r="U117" s="39">
        <f t="shared" si="15"/>
        <v>61065</v>
      </c>
    </row>
    <row r="118" spans="1:21" ht="30.75" customHeight="1">
      <c r="A118" s="19">
        <v>83</v>
      </c>
      <c r="B118" s="37" t="s">
        <v>62</v>
      </c>
      <c r="C118" s="37"/>
      <c r="D118" s="75" t="s">
        <v>121</v>
      </c>
      <c r="E118" s="36">
        <v>1</v>
      </c>
      <c r="F118" s="39">
        <v>2950</v>
      </c>
      <c r="G118" s="38"/>
      <c r="H118" s="96">
        <f t="shared" si="10"/>
        <v>2950</v>
      </c>
      <c r="I118" s="84"/>
      <c r="J118" s="39"/>
      <c r="K118" s="97">
        <v>0.1</v>
      </c>
      <c r="L118" s="39">
        <f t="shared" si="13"/>
        <v>295</v>
      </c>
      <c r="M118" s="39">
        <f t="shared" si="11"/>
        <v>1622.5</v>
      </c>
      <c r="N118" s="39"/>
      <c r="O118" s="38"/>
      <c r="P118" s="38"/>
      <c r="Q118" s="38"/>
      <c r="R118" s="39"/>
      <c r="S118" s="39"/>
      <c r="T118" s="39">
        <f t="shared" si="12"/>
        <v>4867.5</v>
      </c>
      <c r="U118" s="39">
        <f t="shared" si="15"/>
        <v>58410</v>
      </c>
    </row>
    <row r="119" spans="1:21" ht="32.25" customHeight="1">
      <c r="A119" s="19">
        <f t="shared" si="14"/>
        <v>84</v>
      </c>
      <c r="B119" s="37" t="s">
        <v>178</v>
      </c>
      <c r="C119" s="37"/>
      <c r="D119" s="75" t="s">
        <v>122</v>
      </c>
      <c r="E119" s="36">
        <v>1</v>
      </c>
      <c r="F119" s="39">
        <v>2950</v>
      </c>
      <c r="G119" s="39">
        <f>F119/4</f>
        <v>737.5</v>
      </c>
      <c r="H119" s="96">
        <f t="shared" si="10"/>
        <v>3687.5</v>
      </c>
      <c r="I119" s="84"/>
      <c r="J119" s="39"/>
      <c r="K119" s="97">
        <v>0.2</v>
      </c>
      <c r="L119" s="39">
        <f t="shared" si="13"/>
        <v>737.5</v>
      </c>
      <c r="M119" s="39">
        <f t="shared" si="11"/>
        <v>2212.5</v>
      </c>
      <c r="N119" s="39"/>
      <c r="O119" s="38"/>
      <c r="P119" s="38"/>
      <c r="Q119" s="38"/>
      <c r="R119" s="39"/>
      <c r="S119" s="39"/>
      <c r="T119" s="39">
        <f t="shared" si="12"/>
        <v>6637.5</v>
      </c>
      <c r="U119" s="39">
        <f t="shared" si="15"/>
        <v>79650</v>
      </c>
    </row>
    <row r="120" spans="1:21" ht="32.25" customHeight="1">
      <c r="A120" s="19">
        <v>85</v>
      </c>
      <c r="B120" s="37" t="s">
        <v>61</v>
      </c>
      <c r="C120" s="37"/>
      <c r="D120" s="75" t="s">
        <v>123</v>
      </c>
      <c r="E120" s="36">
        <v>1</v>
      </c>
      <c r="F120" s="39">
        <v>2950</v>
      </c>
      <c r="G120" s="38"/>
      <c r="H120" s="96">
        <f t="shared" si="10"/>
        <v>2950</v>
      </c>
      <c r="I120" s="84"/>
      <c r="J120" s="39"/>
      <c r="K120" s="97">
        <v>0.2</v>
      </c>
      <c r="L120" s="39">
        <f t="shared" si="13"/>
        <v>590</v>
      </c>
      <c r="M120" s="39">
        <f t="shared" si="11"/>
        <v>1770</v>
      </c>
      <c r="N120" s="39"/>
      <c r="O120" s="38"/>
      <c r="P120" s="38"/>
      <c r="Q120" s="38"/>
      <c r="R120" s="39"/>
      <c r="S120" s="39"/>
      <c r="T120" s="39">
        <f t="shared" si="12"/>
        <v>5310</v>
      </c>
      <c r="U120" s="39">
        <f t="shared" si="15"/>
        <v>63720</v>
      </c>
    </row>
    <row r="121" spans="1:21" ht="45.75" customHeight="1">
      <c r="A121" s="19">
        <f t="shared" si="14"/>
        <v>86</v>
      </c>
      <c r="B121" s="78" t="s">
        <v>60</v>
      </c>
      <c r="C121" s="78"/>
      <c r="D121" s="82" t="s">
        <v>140</v>
      </c>
      <c r="E121" s="36">
        <v>1</v>
      </c>
      <c r="F121" s="39">
        <v>2950</v>
      </c>
      <c r="G121" s="38"/>
      <c r="H121" s="96">
        <f t="shared" si="10"/>
        <v>2950</v>
      </c>
      <c r="I121" s="84"/>
      <c r="J121" s="39"/>
      <c r="K121" s="97">
        <v>0.2</v>
      </c>
      <c r="L121" s="39">
        <f t="shared" si="13"/>
        <v>590</v>
      </c>
      <c r="M121" s="39">
        <f t="shared" si="11"/>
        <v>1770</v>
      </c>
      <c r="N121" s="39"/>
      <c r="O121" s="38"/>
      <c r="P121" s="38"/>
      <c r="Q121" s="38"/>
      <c r="R121" s="39"/>
      <c r="S121" s="39"/>
      <c r="T121" s="39">
        <f t="shared" si="12"/>
        <v>5310</v>
      </c>
      <c r="U121" s="39">
        <f t="shared" si="15"/>
        <v>63720</v>
      </c>
    </row>
    <row r="122" spans="1:21" ht="30.75" customHeight="1">
      <c r="A122" s="19"/>
      <c r="B122" s="56" t="s">
        <v>133</v>
      </c>
      <c r="C122" s="56"/>
      <c r="D122" s="75"/>
      <c r="E122" s="36"/>
      <c r="F122" s="39"/>
      <c r="G122" s="38"/>
      <c r="H122" s="96">
        <f t="shared" si="10"/>
        <v>0</v>
      </c>
      <c r="I122" s="84"/>
      <c r="J122" s="39"/>
      <c r="K122" s="97"/>
      <c r="L122" s="39"/>
      <c r="M122" s="39"/>
      <c r="N122" s="39"/>
      <c r="O122" s="38"/>
      <c r="P122" s="38"/>
      <c r="Q122" s="38"/>
      <c r="R122" s="39"/>
      <c r="S122" s="39"/>
      <c r="T122" s="39"/>
      <c r="U122" s="39"/>
    </row>
    <row r="123" spans="1:22" s="44" customFormat="1" ht="15.75" customHeight="1">
      <c r="A123" s="19">
        <f>A121+1</f>
        <v>87</v>
      </c>
      <c r="B123" s="37" t="s">
        <v>7</v>
      </c>
      <c r="C123" s="80"/>
      <c r="D123" s="81" t="s">
        <v>145</v>
      </c>
      <c r="E123" s="36">
        <v>1</v>
      </c>
      <c r="F123" s="39">
        <v>5900</v>
      </c>
      <c r="G123" s="38"/>
      <c r="H123" s="96">
        <f t="shared" si="10"/>
        <v>5900</v>
      </c>
      <c r="I123" s="84">
        <v>13</v>
      </c>
      <c r="J123" s="39">
        <v>55</v>
      </c>
      <c r="K123" s="97"/>
      <c r="L123" s="39"/>
      <c r="M123" s="39">
        <f t="shared" si="11"/>
        <v>2977.5</v>
      </c>
      <c r="N123" s="39"/>
      <c r="O123" s="38"/>
      <c r="P123" s="38"/>
      <c r="Q123" s="38"/>
      <c r="R123" s="39"/>
      <c r="S123" s="39"/>
      <c r="T123" s="39">
        <f t="shared" si="12"/>
        <v>8932.5</v>
      </c>
      <c r="U123" s="39">
        <f t="shared" si="15"/>
        <v>107190</v>
      </c>
      <c r="V123" s="3"/>
    </row>
    <row r="124" spans="1:22" s="48" customFormat="1" ht="18" customHeight="1">
      <c r="A124" s="19">
        <f>A123+1</f>
        <v>88</v>
      </c>
      <c r="B124" s="37" t="s">
        <v>8</v>
      </c>
      <c r="C124" s="89" t="s">
        <v>137</v>
      </c>
      <c r="D124" s="81" t="s">
        <v>124</v>
      </c>
      <c r="E124" s="36">
        <v>1</v>
      </c>
      <c r="F124" s="39">
        <v>4100</v>
      </c>
      <c r="G124" s="38"/>
      <c r="H124" s="96">
        <f t="shared" si="10"/>
        <v>4100</v>
      </c>
      <c r="I124" s="84">
        <v>13</v>
      </c>
      <c r="J124" s="39">
        <v>55</v>
      </c>
      <c r="K124" s="97"/>
      <c r="L124" s="39"/>
      <c r="M124" s="39">
        <f t="shared" si="11"/>
        <v>2077.5</v>
      </c>
      <c r="N124" s="39"/>
      <c r="O124" s="38"/>
      <c r="P124" s="38"/>
      <c r="Q124" s="38"/>
      <c r="R124" s="39"/>
      <c r="S124" s="39"/>
      <c r="T124" s="39">
        <f t="shared" si="12"/>
        <v>6232.5</v>
      </c>
      <c r="U124" s="39">
        <f t="shared" si="15"/>
        <v>74790</v>
      </c>
      <c r="V124" s="3"/>
    </row>
    <row r="125" spans="1:22" s="48" customFormat="1" ht="18" customHeight="1">
      <c r="A125" s="19">
        <f>A124+1</f>
        <v>89</v>
      </c>
      <c r="B125" s="37" t="s">
        <v>8</v>
      </c>
      <c r="C125" s="89"/>
      <c r="D125" s="75" t="s">
        <v>127</v>
      </c>
      <c r="E125" s="36">
        <v>1</v>
      </c>
      <c r="F125" s="39">
        <v>4100</v>
      </c>
      <c r="G125" s="38"/>
      <c r="H125" s="96">
        <f t="shared" si="10"/>
        <v>4100</v>
      </c>
      <c r="I125" s="84">
        <v>13</v>
      </c>
      <c r="J125" s="39">
        <v>55</v>
      </c>
      <c r="K125" s="97">
        <v>0.3</v>
      </c>
      <c r="L125" s="39">
        <f t="shared" si="13"/>
        <v>1246.5</v>
      </c>
      <c r="M125" s="39">
        <f t="shared" si="11"/>
        <v>2700.75</v>
      </c>
      <c r="N125" s="39"/>
      <c r="O125" s="38"/>
      <c r="P125" s="38"/>
      <c r="Q125" s="38"/>
      <c r="R125" s="39"/>
      <c r="S125" s="39"/>
      <c r="T125" s="39">
        <f t="shared" si="12"/>
        <v>8102.25</v>
      </c>
      <c r="U125" s="39">
        <f>T125*12</f>
        <v>97227</v>
      </c>
      <c r="V125" s="3"/>
    </row>
    <row r="126" spans="1:22" s="44" customFormat="1" ht="18" customHeight="1">
      <c r="A126" s="19">
        <f>A125+1</f>
        <v>90</v>
      </c>
      <c r="B126" s="56" t="s">
        <v>19</v>
      </c>
      <c r="C126" s="56"/>
      <c r="D126" s="77" t="s">
        <v>166</v>
      </c>
      <c r="E126" s="36">
        <v>1</v>
      </c>
      <c r="F126" s="39">
        <v>2600</v>
      </c>
      <c r="G126" s="38"/>
      <c r="H126" s="96">
        <f t="shared" si="10"/>
        <v>2600</v>
      </c>
      <c r="I126" s="84"/>
      <c r="J126" s="39"/>
      <c r="K126" s="97"/>
      <c r="L126" s="39"/>
      <c r="M126" s="39">
        <f t="shared" si="11"/>
        <v>1300</v>
      </c>
      <c r="N126" s="39"/>
      <c r="O126" s="38"/>
      <c r="P126" s="38"/>
      <c r="Q126" s="38"/>
      <c r="R126" s="39"/>
      <c r="S126" s="39"/>
      <c r="T126" s="39">
        <f t="shared" si="12"/>
        <v>3900</v>
      </c>
      <c r="U126" s="39">
        <f t="shared" si="15"/>
        <v>46800</v>
      </c>
      <c r="V126" s="3"/>
    </row>
    <row r="127" spans="1:21" ht="18" customHeight="1">
      <c r="A127" s="19"/>
      <c r="B127" s="56" t="s">
        <v>20</v>
      </c>
      <c r="C127" s="56"/>
      <c r="D127" s="99"/>
      <c r="E127" s="36"/>
      <c r="F127" s="39"/>
      <c r="G127" s="38"/>
      <c r="H127" s="96">
        <f t="shared" si="10"/>
        <v>0</v>
      </c>
      <c r="I127" s="84"/>
      <c r="J127" s="39"/>
      <c r="K127" s="97"/>
      <c r="L127" s="39"/>
      <c r="M127" s="39">
        <f t="shared" si="11"/>
        <v>0</v>
      </c>
      <c r="N127" s="39"/>
      <c r="O127" s="38"/>
      <c r="P127" s="38"/>
      <c r="Q127" s="38"/>
      <c r="R127" s="39"/>
      <c r="S127" s="39"/>
      <c r="T127" s="39">
        <f t="shared" si="12"/>
        <v>0</v>
      </c>
      <c r="U127" s="39"/>
    </row>
    <row r="128" spans="1:21" ht="18" customHeight="1">
      <c r="A128" s="19">
        <f>A126+1</f>
        <v>91</v>
      </c>
      <c r="B128" s="37" t="s">
        <v>167</v>
      </c>
      <c r="C128" s="80"/>
      <c r="D128" s="75" t="s">
        <v>125</v>
      </c>
      <c r="E128" s="36">
        <v>1</v>
      </c>
      <c r="F128" s="39">
        <v>3000</v>
      </c>
      <c r="G128" s="38"/>
      <c r="H128" s="96">
        <f t="shared" si="10"/>
        <v>3000</v>
      </c>
      <c r="I128" s="84"/>
      <c r="J128" s="39"/>
      <c r="K128" s="97"/>
      <c r="L128" s="39"/>
      <c r="M128" s="39">
        <f t="shared" si="11"/>
        <v>1500</v>
      </c>
      <c r="N128" s="39"/>
      <c r="O128" s="38"/>
      <c r="P128" s="38"/>
      <c r="Q128" s="38"/>
      <c r="R128" s="39"/>
      <c r="S128" s="39"/>
      <c r="T128" s="39">
        <f t="shared" si="12"/>
        <v>4500</v>
      </c>
      <c r="U128" s="39">
        <f t="shared" si="15"/>
        <v>54000</v>
      </c>
    </row>
    <row r="129" spans="1:21" ht="31.5" customHeight="1">
      <c r="A129" s="19">
        <f>A128+1</f>
        <v>92</v>
      </c>
      <c r="B129" s="37" t="s">
        <v>27</v>
      </c>
      <c r="C129" s="80"/>
      <c r="D129" s="75" t="s">
        <v>126</v>
      </c>
      <c r="E129" s="36">
        <v>1</v>
      </c>
      <c r="F129" s="39">
        <v>2950</v>
      </c>
      <c r="G129" s="38"/>
      <c r="H129" s="96">
        <f t="shared" si="10"/>
        <v>2950</v>
      </c>
      <c r="I129" s="84"/>
      <c r="J129" s="39"/>
      <c r="K129" s="97"/>
      <c r="L129" s="39"/>
      <c r="M129" s="39">
        <f t="shared" si="11"/>
        <v>1475</v>
      </c>
      <c r="N129" s="39"/>
      <c r="O129" s="38"/>
      <c r="P129" s="38"/>
      <c r="Q129" s="38"/>
      <c r="R129" s="39"/>
      <c r="S129" s="39"/>
      <c r="T129" s="39">
        <f t="shared" si="12"/>
        <v>4425</v>
      </c>
      <c r="U129" s="39">
        <f t="shared" si="15"/>
        <v>53100</v>
      </c>
    </row>
    <row r="130" spans="1:21" ht="18.75" customHeight="1">
      <c r="A130" s="19"/>
      <c r="B130" s="56" t="s">
        <v>146</v>
      </c>
      <c r="C130" s="80"/>
      <c r="D130" s="75"/>
      <c r="E130" s="36"/>
      <c r="F130" s="39"/>
      <c r="G130" s="38"/>
      <c r="H130" s="96">
        <f t="shared" si="10"/>
        <v>0</v>
      </c>
      <c r="I130" s="84"/>
      <c r="J130" s="39"/>
      <c r="K130" s="97"/>
      <c r="L130" s="39"/>
      <c r="M130" s="39"/>
      <c r="N130" s="39"/>
      <c r="O130" s="38"/>
      <c r="P130" s="38"/>
      <c r="Q130" s="38"/>
      <c r="R130" s="39"/>
      <c r="S130" s="39"/>
      <c r="T130" s="39"/>
      <c r="U130" s="39"/>
    </row>
    <row r="131" spans="1:21" ht="17.25" customHeight="1">
      <c r="A131" s="19">
        <f>A129+1</f>
        <v>93</v>
      </c>
      <c r="B131" s="37" t="s">
        <v>147</v>
      </c>
      <c r="C131" s="80"/>
      <c r="D131" s="75" t="s">
        <v>148</v>
      </c>
      <c r="E131" s="36">
        <v>1</v>
      </c>
      <c r="F131" s="39">
        <v>5900</v>
      </c>
      <c r="G131" s="38"/>
      <c r="H131" s="96">
        <f t="shared" si="10"/>
        <v>5900</v>
      </c>
      <c r="I131" s="84">
        <v>11</v>
      </c>
      <c r="J131" s="39">
        <v>70</v>
      </c>
      <c r="K131" s="97">
        <v>0.4</v>
      </c>
      <c r="L131" s="39">
        <f t="shared" si="13"/>
        <v>2388</v>
      </c>
      <c r="M131" s="39">
        <f t="shared" si="11"/>
        <v>4179</v>
      </c>
      <c r="N131" s="39"/>
      <c r="O131" s="38"/>
      <c r="P131" s="38"/>
      <c r="Q131" s="38"/>
      <c r="R131" s="39"/>
      <c r="S131" s="39"/>
      <c r="T131" s="39">
        <f t="shared" si="12"/>
        <v>12537</v>
      </c>
      <c r="U131" s="39">
        <f t="shared" si="15"/>
        <v>150444</v>
      </c>
    </row>
    <row r="132" spans="1:21" ht="17.25" customHeight="1">
      <c r="A132" s="19">
        <f>A131+1</f>
        <v>94</v>
      </c>
      <c r="B132" s="37" t="s">
        <v>149</v>
      </c>
      <c r="C132" s="80"/>
      <c r="D132" s="75" t="s">
        <v>150</v>
      </c>
      <c r="E132" s="36">
        <v>1</v>
      </c>
      <c r="F132" s="39">
        <v>4400</v>
      </c>
      <c r="G132" s="38"/>
      <c r="H132" s="96">
        <f t="shared" si="10"/>
        <v>4400</v>
      </c>
      <c r="I132" s="84">
        <v>12</v>
      </c>
      <c r="J132" s="39">
        <v>80</v>
      </c>
      <c r="K132" s="97">
        <v>0.25</v>
      </c>
      <c r="L132" s="39">
        <f t="shared" si="13"/>
        <v>1120</v>
      </c>
      <c r="M132" s="39">
        <f t="shared" si="11"/>
        <v>2800</v>
      </c>
      <c r="N132" s="39"/>
      <c r="O132" s="38"/>
      <c r="P132" s="38"/>
      <c r="Q132" s="38"/>
      <c r="R132" s="39"/>
      <c r="S132" s="39"/>
      <c r="T132" s="39">
        <f t="shared" si="12"/>
        <v>8400</v>
      </c>
      <c r="U132" s="39">
        <f t="shared" si="15"/>
        <v>100800</v>
      </c>
    </row>
    <row r="133" spans="1:21" ht="15.75" customHeight="1">
      <c r="A133" s="19">
        <f>A132+1</f>
        <v>95</v>
      </c>
      <c r="B133" s="37" t="s">
        <v>149</v>
      </c>
      <c r="C133" s="80"/>
      <c r="D133" s="75" t="s">
        <v>151</v>
      </c>
      <c r="E133" s="36">
        <v>1</v>
      </c>
      <c r="F133" s="39">
        <v>4400</v>
      </c>
      <c r="G133" s="38"/>
      <c r="H133" s="96">
        <f t="shared" si="10"/>
        <v>4400</v>
      </c>
      <c r="I133" s="84">
        <v>12</v>
      </c>
      <c r="J133" s="39">
        <v>60</v>
      </c>
      <c r="K133" s="97">
        <v>0.15</v>
      </c>
      <c r="L133" s="39">
        <f t="shared" si="13"/>
        <v>669</v>
      </c>
      <c r="M133" s="39">
        <f t="shared" si="11"/>
        <v>2564.5</v>
      </c>
      <c r="N133" s="39"/>
      <c r="O133" s="38"/>
      <c r="P133" s="38"/>
      <c r="Q133" s="38"/>
      <c r="R133" s="39"/>
      <c r="S133" s="39"/>
      <c r="T133" s="39">
        <f t="shared" si="12"/>
        <v>7693.5</v>
      </c>
      <c r="U133" s="39">
        <f t="shared" si="15"/>
        <v>92322</v>
      </c>
    </row>
    <row r="134" spans="1:23" ht="17.25" customHeight="1">
      <c r="A134" s="23"/>
      <c r="B134" s="49" t="s">
        <v>13</v>
      </c>
      <c r="C134" s="49"/>
      <c r="D134" s="49"/>
      <c r="E134" s="40">
        <f>SUM(E23:E133)</f>
        <v>95</v>
      </c>
      <c r="F134" s="41">
        <f>SUM(F23:F129)</f>
        <v>393400</v>
      </c>
      <c r="G134" s="41">
        <f>SUM(G23:G129)</f>
        <v>4162.5</v>
      </c>
      <c r="H134" s="41"/>
      <c r="I134" s="85"/>
      <c r="J134" s="41">
        <f>SUM(J23:J129)</f>
        <v>4405</v>
      </c>
      <c r="K134" s="42"/>
      <c r="L134" s="41">
        <f aca="true" t="shared" si="16" ref="L134:U134">SUM(L23:L129)</f>
        <v>73990.5</v>
      </c>
      <c r="M134" s="41">
        <f t="shared" si="16"/>
        <v>237979</v>
      </c>
      <c r="N134" s="41">
        <f t="shared" si="16"/>
        <v>0</v>
      </c>
      <c r="O134" s="41">
        <f t="shared" si="16"/>
        <v>0</v>
      </c>
      <c r="P134" s="41">
        <f t="shared" si="16"/>
        <v>0</v>
      </c>
      <c r="Q134" s="41">
        <f t="shared" si="16"/>
        <v>0</v>
      </c>
      <c r="R134" s="41">
        <f t="shared" si="16"/>
        <v>0</v>
      </c>
      <c r="S134" s="41">
        <f t="shared" si="16"/>
        <v>0</v>
      </c>
      <c r="T134" s="41">
        <f t="shared" si="16"/>
        <v>713937</v>
      </c>
      <c r="U134" s="41">
        <f t="shared" si="16"/>
        <v>8567244</v>
      </c>
      <c r="V134" s="32"/>
      <c r="W134" s="33"/>
    </row>
    <row r="135" spans="1:21" ht="12.75" hidden="1">
      <c r="A135" s="23"/>
      <c r="B135" s="22"/>
      <c r="C135" s="22"/>
      <c r="D135" s="22"/>
      <c r="E135" s="23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5"/>
    </row>
    <row r="136" spans="1:21" ht="12.75" hidden="1">
      <c r="A136" s="23"/>
      <c r="B136" s="22"/>
      <c r="C136" s="22"/>
      <c r="D136" s="22"/>
      <c r="E136" s="23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5"/>
    </row>
    <row r="137" spans="1:21" ht="12.75">
      <c r="A137" s="26"/>
      <c r="B137" s="27"/>
      <c r="C137" s="27"/>
      <c r="D137" s="27"/>
      <c r="E137" s="26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ht="15.75">
      <c r="A138" s="116" t="s">
        <v>207</v>
      </c>
      <c r="B138" s="117"/>
      <c r="C138" s="117"/>
      <c r="D138" s="117"/>
      <c r="E138" s="117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21" ht="15" customHeight="1">
      <c r="A139" s="26"/>
      <c r="B139" s="120"/>
      <c r="C139" s="120"/>
      <c r="D139" s="120"/>
      <c r="E139" s="120"/>
      <c r="F139" s="51"/>
      <c r="G139" s="51"/>
      <c r="H139" s="51"/>
      <c r="I139" s="51"/>
      <c r="J139" s="119" t="s">
        <v>47</v>
      </c>
      <c r="K139" s="119"/>
      <c r="L139" s="119"/>
      <c r="M139" s="119"/>
      <c r="N139" s="25"/>
      <c r="O139" s="25"/>
      <c r="P139" s="25"/>
      <c r="Q139" s="25"/>
      <c r="R139" s="25"/>
      <c r="S139" s="25"/>
      <c r="T139" s="25"/>
      <c r="U139" s="25"/>
    </row>
    <row r="140" spans="1:21" ht="13.5" customHeight="1">
      <c r="A140" s="26"/>
      <c r="B140" s="43"/>
      <c r="C140" s="43"/>
      <c r="D140" s="43"/>
      <c r="E140" s="67"/>
      <c r="F140" s="25"/>
      <c r="G140" s="25"/>
      <c r="H140" s="25"/>
      <c r="I140" s="25"/>
      <c r="J140" s="142" t="s">
        <v>42</v>
      </c>
      <c r="K140" s="143"/>
      <c r="L140" s="143"/>
      <c r="M140" s="143"/>
      <c r="N140" s="25"/>
      <c r="O140" s="25"/>
      <c r="P140" s="25"/>
      <c r="Q140" s="25"/>
      <c r="R140" s="25"/>
      <c r="S140" s="25"/>
      <c r="T140" s="25"/>
      <c r="U140" s="25"/>
    </row>
    <row r="141" spans="1:21" ht="13.5" customHeight="1">
      <c r="A141" s="26"/>
      <c r="B141" s="43"/>
      <c r="C141" s="43"/>
      <c r="D141" s="43"/>
      <c r="E141" s="68"/>
      <c r="F141" s="25"/>
      <c r="G141" s="25"/>
      <c r="H141" s="25"/>
      <c r="I141" s="25"/>
      <c r="J141" s="34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ht="20.25" customHeight="1">
      <c r="A142" s="26"/>
      <c r="B142" s="43"/>
      <c r="C142" s="43"/>
      <c r="D142" s="43"/>
      <c r="E142" s="68"/>
      <c r="F142" s="25"/>
      <c r="G142" s="25"/>
      <c r="H142" s="25"/>
      <c r="I142" s="25"/>
      <c r="J142" s="141"/>
      <c r="K142" s="141"/>
      <c r="L142" s="141"/>
      <c r="M142" s="141"/>
      <c r="N142" s="25"/>
      <c r="O142" s="25"/>
      <c r="P142" s="25"/>
      <c r="Q142" s="25"/>
      <c r="R142" s="25"/>
      <c r="S142" s="25"/>
      <c r="T142" s="25"/>
      <c r="U142" s="25"/>
    </row>
    <row r="143" spans="1:21" ht="17.25" customHeight="1">
      <c r="A143" s="26"/>
      <c r="B143" s="120"/>
      <c r="C143" s="120"/>
      <c r="D143" s="120"/>
      <c r="E143" s="120"/>
      <c r="F143" s="46"/>
      <c r="G143" s="46"/>
      <c r="H143" s="46"/>
      <c r="I143" s="46"/>
      <c r="J143" s="46"/>
      <c r="K143" s="46"/>
      <c r="L143" s="119" t="s">
        <v>45</v>
      </c>
      <c r="M143" s="119"/>
      <c r="N143" s="25"/>
      <c r="O143" s="25"/>
      <c r="P143" s="25"/>
      <c r="Q143" s="25"/>
      <c r="R143" s="25"/>
      <c r="S143" s="25"/>
      <c r="T143" s="25"/>
      <c r="U143" s="25"/>
    </row>
    <row r="144" spans="1:21" ht="14.25" customHeight="1">
      <c r="A144" s="26"/>
      <c r="B144"/>
      <c r="C144"/>
      <c r="D144"/>
      <c r="E144" s="28"/>
      <c r="F144" s="25"/>
      <c r="G144" s="25"/>
      <c r="H144" s="25"/>
      <c r="I144" s="25"/>
      <c r="J144" s="142" t="s">
        <v>43</v>
      </c>
      <c r="K144" s="142"/>
      <c r="L144" s="142"/>
      <c r="M144" s="142"/>
      <c r="N144" s="25"/>
      <c r="O144" s="25"/>
      <c r="P144" s="25"/>
      <c r="Q144" s="25"/>
      <c r="R144" s="25"/>
      <c r="S144" s="25"/>
      <c r="T144" s="25"/>
      <c r="U144" s="25"/>
    </row>
    <row r="145" spans="1:21" ht="15.75">
      <c r="A145" s="26"/>
      <c r="B145" s="47"/>
      <c r="C145" s="47"/>
      <c r="D145" s="47"/>
      <c r="E145" s="28"/>
      <c r="F145" s="25" t="s">
        <v>41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spans="1:21" ht="12.75">
      <c r="A146" s="26"/>
      <c r="B146"/>
      <c r="C146"/>
      <c r="D146"/>
      <c r="E146" s="28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ht="12.75">
      <c r="A147" s="26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</row>
    <row r="148" spans="1:21" ht="12.75">
      <c r="A148" s="26"/>
      <c r="B148" s="27"/>
      <c r="C148" s="27"/>
      <c r="D148" s="27"/>
      <c r="E148" s="28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 ht="12.75">
      <c r="A149" s="26"/>
      <c r="B149" s="27"/>
      <c r="C149" s="27"/>
      <c r="D149" s="27"/>
      <c r="E149" s="28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 ht="12.75">
      <c r="A150" s="26"/>
      <c r="B150" s="27"/>
      <c r="C150" s="27"/>
      <c r="D150" s="27"/>
      <c r="E150" s="28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 ht="12.75">
      <c r="A151" s="26"/>
      <c r="B151" s="27"/>
      <c r="C151" s="27"/>
      <c r="D151" s="27"/>
      <c r="E151" s="28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 ht="12.75">
      <c r="A152" s="26"/>
      <c r="B152" s="27"/>
      <c r="C152" s="27"/>
      <c r="D152" s="27"/>
      <c r="E152" s="28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ht="12.75">
      <c r="A153" s="26"/>
      <c r="B153" s="27"/>
      <c r="C153" s="27"/>
      <c r="D153" s="27"/>
      <c r="E153" s="28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 ht="12.75">
      <c r="A154" s="26"/>
      <c r="B154" s="27"/>
      <c r="C154" s="27"/>
      <c r="D154" s="27"/>
      <c r="E154" s="28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1" ht="12.75">
      <c r="A155" s="26"/>
      <c r="B155" s="27"/>
      <c r="C155" s="27"/>
      <c r="D155" s="27"/>
      <c r="E155" s="28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21" ht="12.75">
      <c r="A156" s="26"/>
      <c r="B156" s="27"/>
      <c r="C156" s="27"/>
      <c r="D156" s="27"/>
      <c r="E156" s="28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1" ht="12.75">
      <c r="A157" s="26"/>
      <c r="B157" s="27"/>
      <c r="C157" s="27"/>
      <c r="D157" s="27"/>
      <c r="E157" s="28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ht="12.75">
      <c r="A158" s="26"/>
      <c r="B158" s="27"/>
      <c r="C158" s="27"/>
      <c r="D158" s="27"/>
      <c r="E158" s="28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1" ht="12.75">
      <c r="A159" s="26"/>
      <c r="B159" s="27"/>
      <c r="C159" s="27"/>
      <c r="D159" s="27"/>
      <c r="E159" s="28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1" ht="12.75">
      <c r="A160" s="26"/>
      <c r="B160" s="27"/>
      <c r="C160" s="27"/>
      <c r="D160" s="27"/>
      <c r="E160" s="28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ht="12.75">
      <c r="A161" s="26"/>
      <c r="B161" s="27"/>
      <c r="C161" s="27"/>
      <c r="D161" s="27"/>
      <c r="E161" s="28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1:21" ht="12.75">
      <c r="A162" s="26"/>
      <c r="B162" s="27"/>
      <c r="C162" s="27"/>
      <c r="D162" s="27"/>
      <c r="E162" s="28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ht="12.75">
      <c r="A163" s="26"/>
      <c r="B163" s="27"/>
      <c r="C163" s="27"/>
      <c r="D163" s="27"/>
      <c r="E163" s="28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ht="12.75">
      <c r="A164" s="26"/>
      <c r="B164" s="27"/>
      <c r="C164" s="27"/>
      <c r="D164" s="27"/>
      <c r="E164" s="28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1" ht="12.75">
      <c r="A165" s="26"/>
      <c r="B165" s="27"/>
      <c r="C165" s="27"/>
      <c r="D165" s="27"/>
      <c r="E165" s="28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</row>
    <row r="166" spans="1:21" ht="12.75">
      <c r="A166" s="26"/>
      <c r="B166" s="27"/>
      <c r="C166" s="27"/>
      <c r="D166" s="27"/>
      <c r="E166" s="28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</row>
    <row r="167" spans="1:21" ht="12.75">
      <c r="A167" s="26"/>
      <c r="B167" s="27"/>
      <c r="C167" s="27"/>
      <c r="D167" s="27"/>
      <c r="E167" s="28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</row>
  </sheetData>
  <sheetProtection/>
  <mergeCells count="29">
    <mergeCell ref="E1:G1"/>
    <mergeCell ref="D4:E4"/>
    <mergeCell ref="D5:E6"/>
    <mergeCell ref="D7:E7"/>
    <mergeCell ref="B139:E139"/>
    <mergeCell ref="B147:U147"/>
    <mergeCell ref="J139:M139"/>
    <mergeCell ref="J142:M142"/>
    <mergeCell ref="J144:M144"/>
    <mergeCell ref="J140:M140"/>
    <mergeCell ref="U20:U21"/>
    <mergeCell ref="N20:N21"/>
    <mergeCell ref="T20:T21"/>
    <mergeCell ref="O20:O21"/>
    <mergeCell ref="T14:U14"/>
    <mergeCell ref="G20:M20"/>
    <mergeCell ref="B13:G13"/>
    <mergeCell ref="B16:G16"/>
    <mergeCell ref="B14:G14"/>
    <mergeCell ref="B1:D1"/>
    <mergeCell ref="A138:E138"/>
    <mergeCell ref="M8:T8"/>
    <mergeCell ref="L143:M143"/>
    <mergeCell ref="B143:E143"/>
    <mergeCell ref="A20:A21"/>
    <mergeCell ref="F18:T18"/>
    <mergeCell ref="B20:B21"/>
    <mergeCell ref="E20:E21"/>
    <mergeCell ref="F20:F21"/>
  </mergeCells>
  <printOptions/>
  <pageMargins left="0.98425196850393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2020-12-08T09:14:45Z</cp:lastPrinted>
  <dcterms:created xsi:type="dcterms:W3CDTF">2009-12-18T09:06:23Z</dcterms:created>
  <dcterms:modified xsi:type="dcterms:W3CDTF">2020-12-08T09:15:19Z</dcterms:modified>
  <cp:category/>
  <cp:version/>
  <cp:contentType/>
  <cp:contentStatus/>
</cp:coreProperties>
</file>