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2040" windowHeight="1140" tabRatio="728" activeTab="0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ate1">#REF!</definedName>
    <definedName name="EXCEL_VER">11</definedName>
    <definedName name="PRINT_DATE">"21.04.2017 13:38:30"</definedName>
    <definedName name="PRINTER">"Eксель_Імпорт (XlRpt)  ДержКазначейство ЦА, Копичко Олександр"</definedName>
    <definedName name="REP_CREATOR">"2410-Skorolitnav"</definedName>
    <definedName name="_xlnm.Print_Area" localSheetId="0">'Лист1'!$A$1:$T$124</definedName>
  </definedNames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  <author>administrator</author>
  </authors>
  <commentList>
    <comment ref="L91" authorId="0">
      <text>
        <r>
          <rPr>
            <sz val="8"/>
            <rFont val="Tahoma"/>
            <family val="2"/>
          </rPr>
          <t xml:space="preserve">Usver:
</t>
        </r>
      </text>
    </comment>
    <comment ref="S99" authorId="1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T99" authorId="1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183" authorId="0">
      <text>
        <r>
          <rPr>
            <sz val="8"/>
            <rFont val="Tahoma"/>
            <family val="2"/>
          </rPr>
          <t xml:space="preserve">Usver:
</t>
        </r>
      </text>
    </comment>
  </commentList>
</comments>
</file>

<file path=xl/sharedStrings.xml><?xml version="1.0" encoding="utf-8"?>
<sst xmlns="http://schemas.openxmlformats.org/spreadsheetml/2006/main" count="694" uniqueCount="624">
  <si>
    <t>Загальний фонд</t>
  </si>
  <si>
    <t>Спеціальний фонд</t>
  </si>
  <si>
    <t>Разом</t>
  </si>
  <si>
    <t>Податкові надходження:</t>
  </si>
  <si>
    <t xml:space="preserve">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</si>
  <si>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</si>
  <si>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</si>
  <si>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</si>
  <si>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</si>
  <si>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</si>
  <si>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</si>
  <si>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</si>
  <si>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</si>
  <si>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</si>
  <si>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</si>
  <si>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</si>
  <si>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</si>
  <si>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</si>
  <si>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</si>
  <si>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</si>
  <si>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</si>
  <si>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</si>
  <si>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</si>
  <si>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</si>
  <si>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</si>
  <si>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</si>
  <si>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</si>
  <si>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</si>
  <si>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</si>
  <si>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</si>
  <si>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</si>
  <si>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</si>
  <si>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</si>
  <si>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</si>
  <si>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</si>
  <si>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</si>
  <si>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</si>
  <si>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</si>
  <si>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</si>
  <si>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</si>
  <si>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</si>
  <si>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</si>
  <si>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</si>
  <si>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</si>
  <si>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</si>
  <si>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</si>
  <si>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</si>
  <si>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</si>
  <si>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</si>
  <si>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</si>
  <si>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</si>
  <si>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</si>
  <si>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</si>
  <si>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</si>
  <si>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</si>
  <si>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</si>
  <si>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</si>
  <si>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</si>
  <si>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</si>
  <si>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</si>
  <si>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 та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</si>
  <si>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</si>
  <si>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</si>
  <si>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</si>
  <si>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</si>
  <si>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</si>
  <si>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</si>
  <si>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</si>
  <si>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</si>
  <si>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</si>
  <si>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</si>
  <si>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</si>
  <si>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</si>
  <si>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</si>
  <si>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</si>
  <si>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</si>
  <si>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</si>
  <si>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</si>
  <si>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</si>
  <si>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</si>
  <si>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</si>
  <si>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</si>
  <si>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</si>
  <si>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</si>
  <si>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</si>
  <si>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</si>
  <si>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</si>
  <si>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</si>
  <si>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</si>
  <si>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</si>
  <si>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</si>
  <si>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без урахування міжбюджетних трансфертів</t>
  </si>
  <si>
    <t>Інші видатки на соціальний захист населення</t>
  </si>
  <si>
    <t>Житлово-комунальне господарство</t>
  </si>
  <si>
    <t>Правоохоронна діяльність та забезпечення безпеки держави</t>
  </si>
  <si>
    <t>Проведення заходів із землеустрою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</si>
  <si>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</si>
  <si>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Дані</t>
  </si>
  <si>
    <t xml:space="preserve"> I. Доходи (загальний та спеціальний фонд)</t>
  </si>
  <si>
    <t>тис.грн.</t>
  </si>
  <si>
    <t xml:space="preserve">Код </t>
  </si>
  <si>
    <t>Найменування доходів</t>
  </si>
  <si>
    <t>бюдж. класифікації</t>
  </si>
  <si>
    <t>Затвердж. місцевими радами на  2017 рік</t>
  </si>
  <si>
    <t>Уточнений план  на   2017  рік</t>
  </si>
  <si>
    <t>Уточнений план  на І квартал 2017 року</t>
  </si>
  <si>
    <t>Надійшло з початку року</t>
  </si>
  <si>
    <t>Відхилення (+;-)</t>
  </si>
  <si>
    <t>Процент виконання</t>
  </si>
  <si>
    <t>Уточнений план  на І-ше півріччя  2015  року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</si>
  <si>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</si>
  <si>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</si>
  <si>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</si>
  <si>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</si>
  <si>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</si>
  <si>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</si>
  <si>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</si>
  <si>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</si>
  <si>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</si>
  <si>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</si>
  <si>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Кошти, одержані із загального фонду б-ту до бюджету розвитку (спец фонду)</t>
  </si>
  <si>
    <t>Інша субвенція</t>
  </si>
  <si>
    <t>Всього доходів</t>
  </si>
  <si>
    <t xml:space="preserve">Додаткова дотація з державного бюджету місцевим бюджетам для поєтапного запровадженя умов </t>
  </si>
  <si>
    <t>базова дотація</t>
  </si>
  <si>
    <t>додаткова дотація з державного бюджету  місцевим бюджетам на здійснення переданих з державного бюджету видатків з утримання закладів освіти та охорони здоров'я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</si>
  <si>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</si>
  <si>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</si>
  <si>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збір за провадження торговельної діяльності (роздрібна торгівля)</t>
  </si>
  <si>
    <t>збір за провадження торговельної діяльності (ресторанне господарство)</t>
  </si>
  <si>
    <t>Уточнений план  на І квартал  2017  року</t>
  </si>
  <si>
    <t>2  Видатки (загальний та спеціальний фонд)</t>
  </si>
  <si>
    <t xml:space="preserve">  </t>
  </si>
  <si>
    <t xml:space="preserve">    </t>
  </si>
  <si>
    <t>Найменування видатків</t>
  </si>
  <si>
    <t>Виконано  з початку року</t>
  </si>
  <si>
    <t>Уточнений план  на І квартал  2015  року</t>
  </si>
  <si>
    <t>4</t>
  </si>
  <si>
    <t>5</t>
  </si>
  <si>
    <t>6</t>
  </si>
  <si>
    <t>7</t>
  </si>
  <si>
    <t>8</t>
  </si>
  <si>
    <t>9</t>
  </si>
  <si>
    <t>010000</t>
  </si>
  <si>
    <t xml:space="preserve"> Державне управління</t>
  </si>
  <si>
    <t>010100</t>
  </si>
  <si>
    <t>Функціонування законодавчої влади</t>
  </si>
  <si>
    <t>010102</t>
  </si>
  <si>
    <t>Апарат Верховної Ради Автономної Республіки Крим</t>
  </si>
  <si>
    <t>010103</t>
  </si>
  <si>
    <t>Забезпечення діяльності народних депутатів</t>
  </si>
  <si>
    <t>010105</t>
  </si>
  <si>
    <t>Інші видатки органів законодавчої влади</t>
  </si>
  <si>
    <t>010108</t>
  </si>
  <si>
    <t>Апарат Рахункової палати Верховної Ради Автономної Республіки Крим</t>
  </si>
  <si>
    <t>Функціонування виконавчої влади</t>
  </si>
  <si>
    <t>010202</t>
  </si>
  <si>
    <t>Апарат Рад Міністрів  Автономної Республіки Крим та її місцевих органів</t>
  </si>
  <si>
    <t>010203</t>
  </si>
  <si>
    <t>Апарат міністерств, інших центральних органів виконавчої влади  та їх місцевих органів</t>
  </si>
  <si>
    <t>010115</t>
  </si>
  <si>
    <t>Місцеві державні адміністрації</t>
  </si>
  <si>
    <t>0170</t>
  </si>
  <si>
    <t>Органи місцевого самоврядування</t>
  </si>
  <si>
    <t>010409</t>
  </si>
  <si>
    <t>Витрати на комп'ютеризацію Держказначейства та  інших фінансових органів</t>
  </si>
  <si>
    <t>010500</t>
  </si>
  <si>
    <t>Загальне планування і статистичні служби</t>
  </si>
  <si>
    <t>010600</t>
  </si>
  <si>
    <t>Інші видатки на загальнодержавне управління</t>
  </si>
  <si>
    <t>010601</t>
  </si>
  <si>
    <t>Виготовлення орденів, медалів, документів до них</t>
  </si>
  <si>
    <t>010609</t>
  </si>
  <si>
    <t>Видатки на упорядкування оплати праці працівників органів державної влади</t>
  </si>
  <si>
    <t>020000</t>
  </si>
  <si>
    <t>2. Судова влада</t>
  </si>
  <si>
    <t>020003</t>
  </si>
  <si>
    <t>Обласні суди</t>
  </si>
  <si>
    <t>020004</t>
  </si>
  <si>
    <t>Районні (міські) суди</t>
  </si>
  <si>
    <t>030000</t>
  </si>
  <si>
    <t>3. Міжнародна діяльність</t>
  </si>
  <si>
    <t>040000</t>
  </si>
  <si>
    <t>4. Фундаментальні дослідження і сприяння  науково - технічному прогресу</t>
  </si>
  <si>
    <t>040100</t>
  </si>
  <si>
    <t>Фундаментальні дослідження</t>
  </si>
  <si>
    <t>040200</t>
  </si>
  <si>
    <t>Розробка перспективних технологій і пріоритетних  напрямів  науково-технічного прогресу</t>
  </si>
  <si>
    <t>050000</t>
  </si>
  <si>
    <t>5. Національна оборона</t>
  </si>
  <si>
    <t>050100</t>
  </si>
  <si>
    <t>Утримання Збройних Сил України</t>
  </si>
  <si>
    <t>050300</t>
  </si>
  <si>
    <t>Капітальне будівництво</t>
  </si>
  <si>
    <t>050400</t>
  </si>
  <si>
    <t>Науково-дослідні і дослідно- конструкторські роботи</t>
  </si>
  <si>
    <t>050500</t>
  </si>
  <si>
    <t>Інші видатки в галузі оборони</t>
  </si>
  <si>
    <t>050600</t>
  </si>
  <si>
    <t>Мобілізаційна підготовка галузей народного господарства</t>
  </si>
  <si>
    <t>060000</t>
  </si>
  <si>
    <t>6. Правоохоронна діяльність та забезпечення безпеки держави</t>
  </si>
  <si>
    <t>060100</t>
  </si>
  <si>
    <t>Органи внутрішніх справ</t>
  </si>
  <si>
    <t>060103</t>
  </si>
  <si>
    <t>Підрозділи дорожно-патрульної служби та дорожнього нагляду</t>
  </si>
  <si>
    <t>060104</t>
  </si>
  <si>
    <t>Медичні витверезники, підрозділи міліції, що організують роботу медичних витверезників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</si>
  <si>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</si>
  <si>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</si>
  <si>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</si>
  <si>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</si>
  <si>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060200</t>
  </si>
  <si>
    <t>Внутрішні війська  Міністерства внутрішніх справ  України</t>
  </si>
  <si>
    <t>060302</t>
  </si>
  <si>
    <t>Місцеві органи прокуратури</t>
  </si>
  <si>
    <t>060400</t>
  </si>
  <si>
    <t>Кримінально-виправна система</t>
  </si>
  <si>
    <t>060500</t>
  </si>
  <si>
    <t>Прикордонні війська України</t>
  </si>
  <si>
    <t>060700</t>
  </si>
  <si>
    <t>Пожежна охорона</t>
  </si>
  <si>
    <t>060702</t>
  </si>
  <si>
    <t>Професійна пожежна охорона</t>
  </si>
  <si>
    <t>060800</t>
  </si>
  <si>
    <t>Національна гвардія України</t>
  </si>
  <si>
    <t>061000</t>
  </si>
  <si>
    <t>Інші правоохоронні органи</t>
  </si>
  <si>
    <t>061002</t>
  </si>
  <si>
    <t>Спеціалізовані монтажно-експлуатаційні підрозділи</t>
  </si>
  <si>
    <t>061003</t>
  </si>
  <si>
    <t>Адресно-довідкові бюро</t>
  </si>
  <si>
    <t>Інші правоохоронні заходи і заклади</t>
  </si>
  <si>
    <t>1000</t>
  </si>
  <si>
    <t xml:space="preserve"> Освіта</t>
  </si>
  <si>
    <t>070100</t>
  </si>
  <si>
    <t>Дошкільна освіта</t>
  </si>
  <si>
    <t>Дошкільні заклади освіти</t>
  </si>
  <si>
    <t>070200</t>
  </si>
  <si>
    <t>Загальна середня освіта</t>
  </si>
  <si>
    <t>Загальноосвітні школи (в т.ч. школа-дитячий садок, інтернат при школі),  спеціалізовані школи, ліцеї, гімназії, колегіуми</t>
  </si>
  <si>
    <t>Вечірні (змінні) школи</t>
  </si>
  <si>
    <t>070300</t>
  </si>
  <si>
    <t>Заклади освіти для громадян,які потребують соціальної допомоги та реабілітації</t>
  </si>
  <si>
    <t>Загальноосвітні школи-інтернати, загальноосвітні санаторні школи-інтернати</t>
  </si>
  <si>
    <t>Загальноосвітні школи-інтернати для дітей сиріт та дітей, які залишилися без піклування батьків</t>
  </si>
  <si>
    <t>Дитячі будинки (в тому числі сімейного типу, прийомні сім'ї)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</si>
  <si>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</si>
  <si>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Загальноосвітні школи соціальної реабілітації</t>
  </si>
  <si>
    <t>Допомога на дітей, які знаходяться під опікою, піклуванням</t>
  </si>
  <si>
    <t>070400</t>
  </si>
  <si>
    <t>Позашкільна освіта</t>
  </si>
  <si>
    <t>Позашкільні заклади освіти, заходи із позашкільної роботи з дітьми</t>
  </si>
  <si>
    <t>070500</t>
  </si>
  <si>
    <t>Професійно-технічна освіта</t>
  </si>
  <si>
    <t>070600</t>
  </si>
  <si>
    <t>Вища  освіта</t>
  </si>
  <si>
    <t>Вищі заклади освіти І та ІІ рівнів акредитації</t>
  </si>
  <si>
    <t>Вищі заклади освіти ІІІ та ІУ рівнів акредитації</t>
  </si>
  <si>
    <t>070700</t>
  </si>
  <si>
    <t>Післядипломна освіта</t>
  </si>
  <si>
    <t>Заклади післядипломної освіти ІІІ-ІУ рівня акредитації (академії, інститути, центри підвищення класифікації, перепідготовки, вдосконалення)</t>
  </si>
  <si>
    <t>Інші заклади і заходи післядипломної освіти</t>
  </si>
  <si>
    <t>070800</t>
  </si>
  <si>
    <t>Інші заклади та заходи в галузі освіти</t>
  </si>
  <si>
    <t>Придбання підручників</t>
  </si>
  <si>
    <t>Методична робота, інші заходи по народній освіті</t>
  </si>
  <si>
    <t>Служби технічного нагляду за будівництвом і капітальним ремонтом</t>
  </si>
  <si>
    <t>Централізовані бухгалтерії</t>
  </si>
  <si>
    <t>Групи по централізованому господарському обслуговуванню</t>
  </si>
  <si>
    <t>Інші заклади освіти</t>
  </si>
  <si>
    <t>2000</t>
  </si>
  <si>
    <t xml:space="preserve"> Охорона здоров'я</t>
  </si>
  <si>
    <t>080100</t>
  </si>
  <si>
    <t>Лікарні широкого профілю</t>
  </si>
  <si>
    <t>080101</t>
  </si>
  <si>
    <t>Лікарні</t>
  </si>
  <si>
    <t>080102</t>
  </si>
  <si>
    <t>Територіальні медичні об’єднання</t>
  </si>
  <si>
    <t>080200</t>
  </si>
  <si>
    <t>Спеціалізовані медичні заклади</t>
  </si>
  <si>
    <t>080201</t>
  </si>
  <si>
    <t>Спеціалізовані лікарні та інші спеціалізовані заклади (центри, диспансери, госпиталі для інвалідів ВВВ, лепрозорії,медико-санітарні частини, тощо, що мають ліжкову мережу)</t>
  </si>
  <si>
    <t>080202</t>
  </si>
  <si>
    <t>Клініки науково-дослідних інститутів</t>
  </si>
  <si>
    <t>080203</t>
  </si>
  <si>
    <t>Пологові будинки</t>
  </si>
  <si>
    <t>080204</t>
  </si>
  <si>
    <t>Санаторії для хворих туберкульозом</t>
  </si>
  <si>
    <t>080205</t>
  </si>
  <si>
    <t>Санаторії для дітей та підлітків (нетуберкульозні)</t>
  </si>
  <si>
    <t>080206</t>
  </si>
  <si>
    <t>Санаторії медичної реабілітації</t>
  </si>
  <si>
    <t>080207</t>
  </si>
  <si>
    <t>Будинки дитини</t>
  </si>
  <si>
    <t>080208</t>
  </si>
  <si>
    <t>Станції переливання крові</t>
  </si>
  <si>
    <t>080209</t>
  </si>
  <si>
    <t>Станції швидкої та невідкладної медичної допомоги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</si>
  <si>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</si>
  <si>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</si>
  <si>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080400</t>
  </si>
  <si>
    <t>Спеціалізовані поліклініки (в тому числі диспансери, медико-санітарні частини, пересувні консультативні діагностичні центри, тощо які не мають ліжкового фонду)</t>
  </si>
  <si>
    <t>080500</t>
  </si>
  <si>
    <t>Загальні і спеціалізовані стоматологічні поліклініки</t>
  </si>
  <si>
    <t>080600</t>
  </si>
  <si>
    <t>Фельдшерсько-акушерські пункти</t>
  </si>
  <si>
    <t>080700</t>
  </si>
  <si>
    <t>Санітарно-епідеміологічна служба</t>
  </si>
  <si>
    <t>080701</t>
  </si>
  <si>
    <t>Санітарно - епідеміологічні станції</t>
  </si>
  <si>
    <t>080702</t>
  </si>
  <si>
    <t>Дезінфекаційні станції</t>
  </si>
  <si>
    <t>080703</t>
  </si>
  <si>
    <t>Заходи по боротьбі з епідеміями</t>
  </si>
  <si>
    <t>080704</t>
  </si>
  <si>
    <t>Центри здоров’я і заходи по санітарній освіті</t>
  </si>
  <si>
    <t>080800</t>
  </si>
  <si>
    <t>Медичне обладнання, інструменти, протези,  інша продукція,    що використовується в медичній практиці</t>
  </si>
  <si>
    <t>080900</t>
  </si>
  <si>
    <t>Прикладні дослідження та експериментальні розробки в галузі охорони здоров"я</t>
  </si>
  <si>
    <t>081000</t>
  </si>
  <si>
    <t>Інші заклади в галузі охорони здоров`я</t>
  </si>
  <si>
    <t>081001</t>
  </si>
  <si>
    <t>Медико - соціальні експертні комісії</t>
  </si>
  <si>
    <t>081002</t>
  </si>
  <si>
    <t>Інші заходи по охороні здоров’я</t>
  </si>
  <si>
    <t>081003</t>
  </si>
  <si>
    <t>081004</t>
  </si>
  <si>
    <t>081005</t>
  </si>
  <si>
    <t>Групи по централізованому обслуговуванню</t>
  </si>
  <si>
    <t>3000</t>
  </si>
  <si>
    <t xml:space="preserve"> Соціальний захист та соціальне забезпечення</t>
  </si>
  <si>
    <t>Будинки-інтернати агропромислового комплексу</t>
  </si>
  <si>
    <t>Фінансова підтримка громадських організацій інвалідів і ветеранів</t>
  </si>
  <si>
    <t>Служби технічного нагляду за будівництвом та капітальним ремонтом</t>
  </si>
  <si>
    <t>Центри по нарахуванню та виплаті пенсій</t>
  </si>
  <si>
    <t>Капітальні вкладення для реконструкції установ соціального забезпечення</t>
  </si>
  <si>
    <t>Інші установи та заклади</t>
  </si>
  <si>
    <t>10. Житлово-комунальне господарство</t>
  </si>
  <si>
    <t>Житлове господарство</t>
  </si>
  <si>
    <t>100101</t>
  </si>
  <si>
    <t>Житлово-експлуатаційне господарство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</si>
  <si>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</si>
  <si>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</si>
  <si>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</si>
  <si>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</si>
  <si>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Відомчий житловий фонд (капітальний ремонт)</t>
  </si>
  <si>
    <t>100105</t>
  </si>
  <si>
    <t>Видатки та утримання об'єктів соціальної сфери підприємств, що передаються до комунальної власності</t>
  </si>
  <si>
    <t>Операційні видатки</t>
  </si>
  <si>
    <t>Комунальне господарство</t>
  </si>
  <si>
    <t>Теплові мережі</t>
  </si>
  <si>
    <t>Водопровідно-каналізаційне господарство</t>
  </si>
  <si>
    <t>Благоустрій міст</t>
  </si>
  <si>
    <t>Благоустрій райцентрів, селищ міського типу та інших населених пунктів</t>
  </si>
  <si>
    <t>Газові заводи і газова мережа</t>
  </si>
  <si>
    <t>Готельне господарство</t>
  </si>
  <si>
    <t>Берегоукріплювальні роботи</t>
  </si>
  <si>
    <t>Видатки на впровадження засобів обліку витрат на регулювання споживання води та теплової енергії</t>
  </si>
  <si>
    <t>100602</t>
  </si>
  <si>
    <t>Погашення заборгованості з різниці в тарифах на теплову енергію, що вироблялася населенню</t>
  </si>
  <si>
    <t>3240</t>
  </si>
  <si>
    <t xml:space="preserve">організація та проведення громадських робіт </t>
  </si>
  <si>
    <t>4000</t>
  </si>
  <si>
    <t xml:space="preserve"> Культура і мистецтво</t>
  </si>
  <si>
    <t>Мистецтво</t>
  </si>
  <si>
    <t>Творчі спілки</t>
  </si>
  <si>
    <t>Театри</t>
  </si>
  <si>
    <t>Філармонії, музичні колективи і ансамблі та інші заходи та заклади по мистецтву</t>
  </si>
  <si>
    <t>Видатки на заходи, передбачені державними і місцевими програмами розвитку культури і мистецтва</t>
  </si>
  <si>
    <t>Культура</t>
  </si>
  <si>
    <t>Бібліотеки</t>
  </si>
  <si>
    <t>Музеї і виставки</t>
  </si>
  <si>
    <t>Заповідники</t>
  </si>
  <si>
    <t>Палаци і будинки культури, клуби та інші заклади клубного типу</t>
  </si>
  <si>
    <t>Школи естетичного виховання дітей</t>
  </si>
  <si>
    <t>Державні премії України в галузі літератури та мистецтва</t>
  </si>
  <si>
    <t xml:space="preserve"> Інші культурно-освітні заклади та заходи</t>
  </si>
  <si>
    <t>Видатки, пов`язані з увічненням пам`яті жертв політичних репресій</t>
  </si>
  <si>
    <t>7200</t>
  </si>
  <si>
    <t xml:space="preserve"> Засоби масової інформації</t>
  </si>
  <si>
    <t>7210</t>
  </si>
  <si>
    <t>Телебачення і радіомовлення</t>
  </si>
  <si>
    <t>120300</t>
  </si>
  <si>
    <t>Книговидання</t>
  </si>
  <si>
    <t>120400</t>
  </si>
  <si>
    <t>Інші засоби масової інформації</t>
  </si>
  <si>
    <t xml:space="preserve"> Фізична культура і спорт</t>
  </si>
  <si>
    <t>5031</t>
  </si>
  <si>
    <t>Здійснення заходів з фізичної культури і спорту</t>
  </si>
  <si>
    <t>Проведення навчально-тренувальних зборів і змагань</t>
  </si>
  <si>
    <t>Видатки на утримання центрів з інвалідного спорту і реабілітаційних шкіл</t>
  </si>
  <si>
    <t>Проведення навчально-тренувальних зборів і змагань та заходів з інвалідного спорту</t>
  </si>
  <si>
    <t>Проведення заходів з нетрадиційних видів спорту і масових заходів з фізичної культури</t>
  </si>
  <si>
    <t>Утримання та навчально-тренувальна робота дитячо-юнацьких спортивних шкіл</t>
  </si>
  <si>
    <t>Утримання апарату управління фізкультурно-спортивних організацій</t>
  </si>
  <si>
    <t>Капітальний ремонт, оснащення, придбання обладнання та інвентаря для баз Олімпійської підготовки</t>
  </si>
  <si>
    <t>Фінансова підтримка спортивних споруд</t>
  </si>
  <si>
    <t>Інші видатки</t>
  </si>
  <si>
    <t>5032                             5053</t>
  </si>
  <si>
    <t>Державна підтримка громадських організацій    фізкультурно-спортивної спрямованості</t>
  </si>
  <si>
    <t>140000</t>
  </si>
  <si>
    <t>14. Промисловість та енергетика</t>
  </si>
  <si>
    <t>Паливно-енергетичний комплекс</t>
  </si>
  <si>
    <t>140102</t>
  </si>
  <si>
    <t>Державне регулювання цін на тверде паливо</t>
  </si>
  <si>
    <t>Інші галузі промисловості</t>
  </si>
  <si>
    <t>15. Будівництво</t>
  </si>
  <si>
    <t>Будівництво</t>
  </si>
  <si>
    <t>150101</t>
  </si>
  <si>
    <t>Капітальні вкладення</t>
  </si>
  <si>
    <t>150122</t>
  </si>
  <si>
    <t>Iнвестиційні проекти</t>
  </si>
  <si>
    <t>16. Сільське господарство, лісове господарство, рибальство і мисливство</t>
  </si>
  <si>
    <t>Земельні ресурси</t>
  </si>
  <si>
    <t>160102</t>
  </si>
  <si>
    <t>Оплата робіт по докорінному поліпшенню земель</t>
  </si>
  <si>
    <t>160103</t>
  </si>
  <si>
    <t>Проведення земельної реформи</t>
  </si>
  <si>
    <t>Водне господарство</t>
  </si>
  <si>
    <t>160201</t>
  </si>
  <si>
    <t>Експлуатація загальнодержавних і міжгосподарських державних меліоративних систем</t>
  </si>
  <si>
    <t>Сільськогосподарське виробництво</t>
  </si>
  <si>
    <t>160400</t>
  </si>
  <si>
    <t>Заготівля і зберігання сільськогосподарської продукції</t>
  </si>
  <si>
    <t>160600</t>
  </si>
  <si>
    <t>Лісове господарство і мисливство</t>
  </si>
  <si>
    <t>160700</t>
  </si>
  <si>
    <t>Риболовецьке господарство</t>
  </si>
  <si>
    <t>160800</t>
  </si>
  <si>
    <t>Дослідження і практичні розробки в галузі сільського  господарства</t>
  </si>
  <si>
    <t>160101</t>
  </si>
  <si>
    <t>Землеустрій</t>
  </si>
  <si>
    <t>160903</t>
  </si>
  <si>
    <t>Програма в галузі сільського господарства, лісового господарства, рибальства і мисливства</t>
  </si>
  <si>
    <t>Інші заходи та заклади в галузі сільського господарства, лісового господарства, рибальства та мисливства</t>
  </si>
  <si>
    <t>Фінансування бюджетних установ агропромислогово комплексу</t>
  </si>
  <si>
    <t>6000</t>
  </si>
  <si>
    <t>6060</t>
  </si>
  <si>
    <t>благоустрій міст, сіл, селищ</t>
  </si>
  <si>
    <t>6600</t>
  </si>
  <si>
    <t xml:space="preserve"> Транспорт, дорожнє господарство, зв’язок, телекомунікації та інформатика</t>
  </si>
  <si>
    <t>Автомобільний транспорт</t>
  </si>
  <si>
    <t>170101</t>
  </si>
  <si>
    <t>Регулювання цін на послуги місцевого автомобільного транспорту</t>
  </si>
  <si>
    <t>170102</t>
  </si>
  <si>
    <t>Місцевий автомобільний транспорт</t>
  </si>
  <si>
    <t>Водний транспорт</t>
  </si>
  <si>
    <t>Залізничний транспорт</t>
  </si>
  <si>
    <t>170303</t>
  </si>
  <si>
    <t>Регулювання цін на послуги метрополітену</t>
  </si>
  <si>
    <t>Інші види транспорту</t>
  </si>
  <si>
    <t>170601</t>
  </si>
  <si>
    <t>Регулювання цін на послуги міського електротранспорту</t>
  </si>
  <si>
    <t>Міський електротранспорт</t>
  </si>
  <si>
    <t>Дорожнє господарство</t>
  </si>
  <si>
    <t>6650</t>
  </si>
  <si>
    <t>Видатки на фінансування робіт пов'язаних з будівництвом, реконструкцією, ремонтом і утриманням автомобільних доріг загального користування</t>
  </si>
  <si>
    <t>Зв"язок</t>
  </si>
  <si>
    <t>Інформатика</t>
  </si>
  <si>
    <t>Діяльність і послуги, не віднесені до інших категорій</t>
  </si>
  <si>
    <t xml:space="preserve"> 18. Інші послуги, пов”язані з економічною діяльністю</t>
  </si>
  <si>
    <t>180100</t>
  </si>
  <si>
    <t>Проекти багатоцільового розвитку</t>
  </si>
  <si>
    <t>180200</t>
  </si>
  <si>
    <t>Діяльність, пов"язана з формуванням загальної економічної політики, управлінням у галузі стандартизації, гідрометеорології, геодезії та контролем за виробництвом</t>
  </si>
  <si>
    <t>180300</t>
  </si>
  <si>
    <t>Організація та управління діяльністю, пов"язаною з виробництвом і практичною реалізацією загальної політики в галузі праці</t>
  </si>
  <si>
    <t>180400</t>
  </si>
  <si>
    <t>Інші послуги, пов"язані з економічною діяльністю</t>
  </si>
  <si>
    <t>180404</t>
  </si>
  <si>
    <t>Підтримка малого і середнього підприемництва</t>
  </si>
  <si>
    <t>19.Заходи, пов"язані з ліквідацією наслідків Чорнобильської катастрофи та соціальним захистом населення</t>
  </si>
  <si>
    <t>6300</t>
  </si>
  <si>
    <t>7010</t>
  </si>
  <si>
    <t>7310</t>
  </si>
  <si>
    <t>20. Охорона навколишнього природного середовища та ядерна безпека</t>
  </si>
  <si>
    <t>200100</t>
  </si>
  <si>
    <t xml:space="preserve"> Охорона і раціональне використання водних ресурсів</t>
  </si>
  <si>
    <t>200200</t>
  </si>
  <si>
    <t>Охорона і раціональне використання земель</t>
  </si>
  <si>
    <t>Створення захисних лісових насаджень та полезахисних лісових смуг</t>
  </si>
  <si>
    <t>200400</t>
  </si>
  <si>
    <t>Охорона і раціональне використання мінеральних ресурсів</t>
  </si>
  <si>
    <t>200500</t>
  </si>
  <si>
    <t>Утримання місцевих природоохоронних органів</t>
  </si>
  <si>
    <t>200600</t>
  </si>
  <si>
    <t>Збереження природно-заповідного фонду</t>
  </si>
  <si>
    <t>200700</t>
  </si>
  <si>
    <t>Інші природоохоронні заходи</t>
  </si>
  <si>
    <t>21. Попередження та ліквідація надзвичайних ситуацій та наслідків стихійного лиха</t>
  </si>
  <si>
    <t>210100</t>
  </si>
  <si>
    <t xml:space="preserve"> Попередження та ліквідація надзвичайних ситуацій</t>
  </si>
  <si>
    <t>210105</t>
  </si>
  <si>
    <t>Видатки на попередження та ліквідації надзвичайних ситуацій та наслідків стихійного лиха</t>
  </si>
  <si>
    <t>210120</t>
  </si>
  <si>
    <t>Видатки на ліквідацію наслідків стихійного лиха, що сталося 23-27 липня 2008 року</t>
  </si>
  <si>
    <t>Війська Цивільної оборони України</t>
  </si>
  <si>
    <t>Утримання військ Цивільної оборони України</t>
  </si>
  <si>
    <t>23. Обслуговування державного боргу</t>
  </si>
  <si>
    <t xml:space="preserve">24. Цільові фонди </t>
  </si>
  <si>
    <t>240600</t>
  </si>
  <si>
    <t>Фонд охорони навколишнього природного середовища</t>
  </si>
  <si>
    <t>240800</t>
  </si>
  <si>
    <t xml:space="preserve">Інші фонди </t>
  </si>
  <si>
    <t>8000</t>
  </si>
  <si>
    <t xml:space="preserve"> Видатки, не віднесені до основних груп</t>
  </si>
  <si>
    <t>8010</t>
  </si>
  <si>
    <t>Резервні фонди</t>
  </si>
  <si>
    <t>250102</t>
  </si>
  <si>
    <t>Фонди непередбачених видатків Ради Міністрів Автономної Республіки Крим та місцевих рад</t>
  </si>
  <si>
    <t>Проведення виборів</t>
  </si>
  <si>
    <t>250203</t>
  </si>
  <si>
    <t>Проведення виборів депутатів місцевих рад</t>
  </si>
  <si>
    <t>8600</t>
  </si>
  <si>
    <t>Різні виплати</t>
  </si>
  <si>
    <t>250402</t>
  </si>
  <si>
    <t>Видатки на покриття заборг., що виникли у попередні роки по зарплаті працівників бюджетних установ, грош.забезп., стипендіях та інших соціальних виплатах</t>
  </si>
  <si>
    <t>Індексація видатків місцевих бюджетів</t>
  </si>
  <si>
    <t xml:space="preserve">Бюджетні позички </t>
  </si>
  <si>
    <t>250501</t>
  </si>
  <si>
    <t>Надання бюджетних позичок</t>
  </si>
  <si>
    <t>250502</t>
  </si>
  <si>
    <t>Повернення бюджетних позичок</t>
  </si>
  <si>
    <t>250600</t>
  </si>
  <si>
    <t>Видатки за рахунок повернення бюджетних позичок на створення частини лізингового фонду для забезпечення сільського господарства сільськогосподарською технікою вітчизняного виробництва</t>
  </si>
  <si>
    <t>Видатки  за рахунок повернення бюджетних позичок на погашення заборгованості за сільськогосподарську продукцію, закуплену за державними контрактами минулих років</t>
  </si>
  <si>
    <t>250800</t>
  </si>
  <si>
    <t>Видатки за рахунок повернення бюджетних позичок на оплату витрат по догляду за молодими садами, виноградниками та ягідниками</t>
  </si>
  <si>
    <t>250900</t>
  </si>
  <si>
    <t>Позики, залучені державою або під державні гарантії</t>
  </si>
  <si>
    <t>250901</t>
  </si>
  <si>
    <t>Надання позик</t>
  </si>
  <si>
    <t>250902</t>
  </si>
  <si>
    <t>Повернення позик</t>
  </si>
  <si>
    <t>9100</t>
  </si>
  <si>
    <t xml:space="preserve">цільові фонди </t>
  </si>
  <si>
    <t>9120</t>
  </si>
  <si>
    <t>утилізація відходів</t>
  </si>
  <si>
    <t>900201</t>
  </si>
  <si>
    <t xml:space="preserve">Разом видатків </t>
  </si>
  <si>
    <t>250300</t>
  </si>
  <si>
    <t>Кошти, що передаються до бюджетів інших рівнів</t>
  </si>
  <si>
    <t>250301</t>
  </si>
  <si>
    <t>Кошти, що передаються до Державного бюджету</t>
  </si>
  <si>
    <t>250306</t>
  </si>
  <si>
    <t>Кошти, що передаються із загального фонду бюджету до бюджету розвитку (спеціального фонду)</t>
  </si>
  <si>
    <t>250313</t>
  </si>
  <si>
    <t>Додоткова дотація видані  сільським, селищним бюджетам, бюджетам  міст районного значення на вирівнювання фінансової забезпеченості місцевих бюджетів</t>
  </si>
  <si>
    <t>250311</t>
  </si>
  <si>
    <t xml:space="preserve">Дотації  вирівнювання, що передаються з  районних бюджетів, до міських , селищних та сільських бюджетів </t>
  </si>
  <si>
    <t>250312</t>
  </si>
  <si>
    <t>Додаткова дотація з державного бюджету  місцевим бюджетів на підвищення оплати праці працівникам бюджетної сфери</t>
  </si>
  <si>
    <t>8380</t>
  </si>
  <si>
    <t>Освітня субвенція з державного бюджету місцевим бюджетам</t>
  </si>
  <si>
    <t>8390</t>
  </si>
  <si>
    <t>Медична субвенція з державного бюджету місцевим бюджетам</t>
  </si>
  <si>
    <t>8700</t>
  </si>
  <si>
    <t>Інша додаткова дотація</t>
  </si>
  <si>
    <t>250380</t>
  </si>
  <si>
    <t xml:space="preserve"> Iнші субвенції</t>
  </si>
  <si>
    <t>250366</t>
  </si>
  <si>
    <t>Субвенції, видані сільським, селищним бюджетам, бюджетам міст районного значення на здіснення заходів щодо соціально-економічного розвитку регіонів</t>
  </si>
  <si>
    <t>250382</t>
  </si>
  <si>
    <t>Субвенція з державного бюджету місцевим бюджетам на фінансування у 2010 році Програм-переможців Всеукраїнського конкурсу проектів та програм розвитку місцевого самоврядування</t>
  </si>
  <si>
    <t>250388</t>
  </si>
  <si>
    <t>Cубвенція з державного бюджету місцевим бюджетам на проведення виборів депутатів місцевих рад та сільських,селищних,міських голів</t>
  </si>
  <si>
    <t>250361</t>
  </si>
  <si>
    <t>Субвенція з державного бюджету обласному бюджету для ліквідації наслідків стихійного лиха, що сталося23-27 липня 2008 року</t>
  </si>
  <si>
    <t>250337</t>
  </si>
  <si>
    <t>Кошти, передані за взаємними розрахунками до районних, міських бюджетів, крім міст районного значення</t>
  </si>
  <si>
    <t>250308</t>
  </si>
  <si>
    <t>Кошти, передані до сільських, селищних та міських (міст районного підпорядкування) бюджетів</t>
  </si>
  <si>
    <t>250309</t>
  </si>
  <si>
    <t>Позички бюджетам інших рівнів</t>
  </si>
  <si>
    <t>250319</t>
  </si>
  <si>
    <t>Надано позичок бюджетам інших рівнів</t>
  </si>
  <si>
    <t>250329</t>
  </si>
  <si>
    <t>Повернуто позичок</t>
  </si>
  <si>
    <t>Субвенція з державного бюджету місцевим бюджетам</t>
  </si>
  <si>
    <t>900202</t>
  </si>
  <si>
    <t>Всього видатків за функціональною класифікацією :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</si>
  <si>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</si>
  <si>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</si>
  <si>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</si>
  <si>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</si>
  <si>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</si>
  <si>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</si>
  <si>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</si>
  <si>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</si>
  <si>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</si>
  <si>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</si>
  <si>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</si>
  <si>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</si>
  <si>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</si>
  <si>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</si>
  <si>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</si>
  <si>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</si>
  <si>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</si>
  <si>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</si>
  <si>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</si>
  <si>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</si>
  <si>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</si>
  <si>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</si>
  <si>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</si>
  <si>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Міський голова                                                                                                   М.М.Карлійчук</t>
  </si>
  <si>
    <t>Начальник  фінансового відділу                                                                                     В.М.Добра</t>
  </si>
  <si>
    <t xml:space="preserve">Офіційні трансферти </t>
  </si>
  <si>
    <t>про виконання міського бюджету</t>
  </si>
  <si>
    <t>Сторожинецької  ОТГ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</si>
  <si>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</si>
  <si>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підтримки особам з особливими освітніми потребами</t>
  </si>
  <si>
    <t>3160</t>
  </si>
  <si>
    <t>6050</t>
  </si>
  <si>
    <t>5000</t>
  </si>
  <si>
    <t>за 9 місяців  2017 року</t>
  </si>
  <si>
    <r>
      <t>інфраструктури об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єднаних територіальних громад</t>
    </r>
  </si>
  <si>
    <t>Усього доходів без урахування міжбюджетних трансфертів з державного бюджету</t>
  </si>
  <si>
    <t>Інші субвенції</t>
  </si>
  <si>
    <t>місцевим бюджетам, що утворились на початок бюджетного періоду</t>
  </si>
  <si>
    <t>від додаткової (господарської)</t>
  </si>
  <si>
    <t>7400</t>
  </si>
  <si>
    <t>9280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</si>
</sst>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;[Red]#,##0"/>
    <numFmt numFmtId="181" formatCode="0.0"/>
    <numFmt numFmtId="182" formatCode="000000"/>
    <numFmt numFmtId="183" formatCode="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68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sz val="11"/>
      <color indexed="44"/>
      <name val="Calibri"/>
      <family val="2"/>
    </font>
    <font>
      <b/>
      <sz val="11"/>
      <color indexed="44"/>
      <name val="Calibri"/>
      <family val="2"/>
    </font>
    <font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56"/>
      <name val="Times New Roman"/>
      <family val="1"/>
    </font>
    <font>
      <b/>
      <i/>
      <sz val="12"/>
      <name val="Times New Roman Cyr"/>
      <family val="1"/>
    </font>
    <font>
      <sz val="12"/>
      <color indexed="10"/>
      <name val="Times New Roman CYR"/>
      <family val="1"/>
    </font>
    <font>
      <sz val="12"/>
      <color indexed="56"/>
      <name val="Times New Roman Cyr"/>
      <family val="1"/>
    </font>
    <font>
      <i/>
      <sz val="15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9" fillId="3" borderId="0" applyNumberFormat="0" applyBorder="0" applyAlignment="0" applyProtection="0"/>
    <xf numFmtId="0" fontId="50" fillId="4" borderId="0" applyNumberFormat="0" applyBorder="0" applyAlignment="0" applyProtection="0"/>
    <xf numFmtId="0" fontId="9" fillId="5" borderId="0" applyNumberFormat="0" applyBorder="0" applyAlignment="0" applyProtection="0"/>
    <xf numFmtId="0" fontId="50" fillId="6" borderId="0" applyNumberFormat="0" applyBorder="0" applyAlignment="0" applyProtection="0"/>
    <xf numFmtId="0" fontId="9" fillId="7" borderId="0" applyNumberFormat="0" applyBorder="0" applyAlignment="0" applyProtection="0"/>
    <xf numFmtId="0" fontId="50" fillId="8" borderId="0" applyNumberFormat="0" applyBorder="0" applyAlignment="0" applyProtection="0"/>
    <xf numFmtId="0" fontId="9" fillId="3" borderId="0" applyNumberFormat="0" applyBorder="0" applyAlignment="0" applyProtection="0"/>
    <xf numFmtId="0" fontId="50" fillId="9" borderId="0" applyNumberFormat="0" applyBorder="0" applyAlignment="0" applyProtection="0"/>
    <xf numFmtId="0" fontId="9" fillId="10" borderId="0" applyNumberFormat="0" applyBorder="0" applyAlignment="0" applyProtection="0"/>
    <xf numFmtId="0" fontId="50" fillId="11" borderId="0" applyNumberFormat="0" applyBorder="0" applyAlignment="0" applyProtection="0"/>
    <xf numFmtId="0" fontId="9" fillId="5" borderId="0" applyNumberFormat="0" applyBorder="0" applyAlignment="0" applyProtection="0"/>
    <xf numFmtId="0" fontId="50" fillId="12" borderId="0" applyNumberFormat="0" applyBorder="0" applyAlignment="0" applyProtection="0"/>
    <xf numFmtId="0" fontId="9" fillId="13" borderId="0" applyNumberFormat="0" applyBorder="0" applyAlignment="0" applyProtection="0"/>
    <xf numFmtId="0" fontId="50" fillId="14" borderId="0" applyNumberFormat="0" applyBorder="0" applyAlignment="0" applyProtection="0"/>
    <xf numFmtId="0" fontId="9" fillId="15" borderId="0" applyNumberFormat="0" applyBorder="0" applyAlignment="0" applyProtection="0"/>
    <xf numFmtId="0" fontId="50" fillId="16" borderId="0" applyNumberFormat="0" applyBorder="0" applyAlignment="0" applyProtection="0"/>
    <xf numFmtId="0" fontId="9" fillId="17" borderId="0" applyNumberFormat="0" applyBorder="0" applyAlignment="0" applyProtection="0"/>
    <xf numFmtId="0" fontId="50" fillId="18" borderId="0" applyNumberFormat="0" applyBorder="0" applyAlignment="0" applyProtection="0"/>
    <xf numFmtId="0" fontId="9" fillId="13" borderId="0" applyNumberFormat="0" applyBorder="0" applyAlignment="0" applyProtection="0"/>
    <xf numFmtId="0" fontId="50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5" borderId="0" applyNumberFormat="0" applyBorder="0" applyAlignment="0" applyProtection="0"/>
    <xf numFmtId="0" fontId="51" fillId="22" borderId="0" applyNumberFormat="0" applyBorder="0" applyAlignment="0" applyProtection="0"/>
    <xf numFmtId="0" fontId="23" fillId="23" borderId="0" applyNumberFormat="0" applyBorder="0" applyAlignment="0" applyProtection="0"/>
    <xf numFmtId="0" fontId="51" fillId="24" borderId="0" applyNumberFormat="0" applyBorder="0" applyAlignment="0" applyProtection="0"/>
    <xf numFmtId="0" fontId="23" fillId="15" borderId="0" applyNumberFormat="0" applyBorder="0" applyAlignment="0" applyProtection="0"/>
    <xf numFmtId="0" fontId="51" fillId="16" borderId="0" applyNumberFormat="0" applyBorder="0" applyAlignment="0" applyProtection="0"/>
    <xf numFmtId="0" fontId="23" fillId="17" borderId="0" applyNumberFormat="0" applyBorder="0" applyAlignment="0" applyProtection="0"/>
    <xf numFmtId="0" fontId="51" fillId="25" borderId="0" applyNumberFormat="0" applyBorder="0" applyAlignment="0" applyProtection="0"/>
    <xf numFmtId="0" fontId="23" fillId="13" borderId="0" applyNumberFormat="0" applyBorder="0" applyAlignment="0" applyProtection="0"/>
    <xf numFmtId="0" fontId="51" fillId="26" borderId="0" applyNumberFormat="0" applyBorder="0" applyAlignment="0" applyProtection="0"/>
    <xf numFmtId="0" fontId="23" fillId="23" borderId="0" applyNumberFormat="0" applyBorder="0" applyAlignment="0" applyProtection="0"/>
    <xf numFmtId="0" fontId="51" fillId="27" borderId="0" applyNumberFormat="0" applyBorder="0" applyAlignment="0" applyProtection="0"/>
    <xf numFmtId="0" fontId="23" fillId="5" borderId="0" applyNumberFormat="0" applyBorder="0" applyAlignment="0" applyProtection="0"/>
    <xf numFmtId="0" fontId="51" fillId="28" borderId="0" applyNumberFormat="0" applyBorder="0" applyAlignment="0" applyProtection="0"/>
    <xf numFmtId="0" fontId="23" fillId="23" borderId="0" applyNumberFormat="0" applyBorder="0" applyAlignment="0" applyProtection="0"/>
    <xf numFmtId="0" fontId="51" fillId="29" borderId="0" applyNumberFormat="0" applyBorder="0" applyAlignment="0" applyProtection="0"/>
    <xf numFmtId="0" fontId="23" fillId="30" borderId="0" applyNumberFormat="0" applyBorder="0" applyAlignment="0" applyProtection="0"/>
    <xf numFmtId="0" fontId="51" fillId="31" borderId="0" applyNumberFormat="0" applyBorder="0" applyAlignment="0" applyProtection="0"/>
    <xf numFmtId="0" fontId="23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34" borderId="0" applyNumberFormat="0" applyBorder="0" applyAlignment="0" applyProtection="0"/>
    <xf numFmtId="0" fontId="51" fillId="35" borderId="0" applyNumberFormat="0" applyBorder="0" applyAlignment="0" applyProtection="0"/>
    <xf numFmtId="0" fontId="23" fillId="23" borderId="0" applyNumberFormat="0" applyBorder="0" applyAlignment="0" applyProtection="0"/>
    <xf numFmtId="0" fontId="51" fillId="36" borderId="0" applyNumberFormat="0" applyBorder="0" applyAlignment="0" applyProtection="0"/>
    <xf numFmtId="0" fontId="23" fillId="37" borderId="0" applyNumberFormat="0" applyBorder="0" applyAlignment="0" applyProtection="0"/>
    <xf numFmtId="0" fontId="52" fillId="38" borderId="1" applyNumberFormat="0" applyAlignment="0" applyProtection="0"/>
    <xf numFmtId="0" fontId="10" fillId="5" borderId="2" applyNumberFormat="0" applyAlignment="0" applyProtection="0"/>
    <xf numFmtId="0" fontId="53" fillId="39" borderId="3" applyNumberFormat="0" applyAlignment="0" applyProtection="0"/>
    <xf numFmtId="0" fontId="11" fillId="3" borderId="4" applyNumberFormat="0" applyAlignment="0" applyProtection="0"/>
    <xf numFmtId="0" fontId="54" fillId="39" borderId="1" applyNumberFormat="0" applyAlignment="0" applyProtection="0"/>
    <xf numFmtId="0" fontId="12" fillId="3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3" fillId="0" borderId="9" applyNumberFormat="0" applyFill="0" applyAlignment="0" applyProtection="0"/>
    <xf numFmtId="0" fontId="59" fillId="40" borderId="10" applyNumberFormat="0" applyAlignment="0" applyProtection="0"/>
    <xf numFmtId="0" fontId="24" fillId="41" borderId="11" applyNumberFormat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4" fillId="17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15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0" fillId="7" borderId="13" applyNumberFormat="0" applyFont="0" applyAlignment="0" applyProtection="0"/>
    <xf numFmtId="9" fontId="0" fillId="0" borderId="0" applyFont="0" applyFill="0" applyBorder="0" applyAlignment="0" applyProtection="0"/>
    <xf numFmtId="0" fontId="11" fillId="45" borderId="4" applyNumberFormat="0" applyAlignment="0" applyProtection="0"/>
    <xf numFmtId="0" fontId="64" fillId="0" borderId="14" applyNumberFormat="0" applyFill="0" applyAlignment="0" applyProtection="0"/>
    <xf numFmtId="0" fontId="17" fillId="0" borderId="15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46" borderId="0" applyNumberFormat="0" applyBorder="0" applyAlignment="0" applyProtection="0"/>
    <xf numFmtId="0" fontId="19" fillId="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84" applyFont="1" applyAlignment="1" applyProtection="1">
      <alignment/>
      <protection/>
    </xf>
    <xf numFmtId="0" fontId="27" fillId="0" borderId="0" xfId="84" applyFont="1" applyFill="1" applyAlignment="1" applyProtection="1">
      <alignment horizontal="centerContinuous" vertical="center" wrapText="1"/>
      <protection/>
    </xf>
    <xf numFmtId="0" fontId="6" fillId="0" borderId="0" xfId="84" applyFont="1" applyFill="1" applyProtection="1">
      <alignment/>
      <protection/>
    </xf>
    <xf numFmtId="0" fontId="21" fillId="0" borderId="17" xfId="84" applyFont="1" applyFill="1" applyBorder="1" applyAlignment="1" applyProtection="1">
      <alignment horizontal="centerContinuous" vertical="center" wrapText="1"/>
      <protection/>
    </xf>
    <xf numFmtId="0" fontId="21" fillId="0" borderId="18" xfId="84" applyFont="1" applyFill="1" applyBorder="1" applyAlignment="1" applyProtection="1">
      <alignment horizontal="centerContinuous" vertical="center" wrapText="1"/>
      <protection/>
    </xf>
    <xf numFmtId="0" fontId="21" fillId="0" borderId="18" xfId="0" applyFont="1" applyFill="1" applyBorder="1" applyAlignment="1" applyProtection="1">
      <alignment horizontal="centerContinuous" vertical="center" wrapText="1"/>
      <protection/>
    </xf>
    <xf numFmtId="0" fontId="21" fillId="0" borderId="17" xfId="0" applyFont="1" applyFill="1" applyBorder="1" applyAlignment="1" applyProtection="1">
      <alignment horizontal="centerContinuous" vertical="center" wrapText="1"/>
      <protection/>
    </xf>
    <xf numFmtId="0" fontId="21" fillId="0" borderId="0" xfId="84" applyFont="1" applyFill="1" applyProtection="1">
      <alignment/>
      <protection/>
    </xf>
    <xf numFmtId="0" fontId="20" fillId="0" borderId="0" xfId="84" applyFont="1" applyFill="1" applyProtection="1">
      <alignment/>
      <protection/>
    </xf>
    <xf numFmtId="49" fontId="28" fillId="0" borderId="16" xfId="84" applyNumberFormat="1" applyFont="1" applyFill="1" applyBorder="1" applyAlignment="1" applyProtection="1">
      <alignment horizontal="center" vertical="top" wrapText="1"/>
      <protection/>
    </xf>
    <xf numFmtId="0" fontId="29" fillId="0" borderId="0" xfId="84" applyFont="1" applyFill="1" applyProtection="1">
      <alignment/>
      <protection/>
    </xf>
    <xf numFmtId="181" fontId="6" fillId="0" borderId="16" xfId="84" applyNumberFormat="1" applyFont="1" applyFill="1" applyBorder="1" applyProtection="1">
      <alignment/>
      <protection/>
    </xf>
    <xf numFmtId="181" fontId="6" fillId="0" borderId="16" xfId="84" applyNumberFormat="1" applyFont="1" applyFill="1" applyBorder="1" applyProtection="1">
      <alignment/>
      <protection locked="0"/>
    </xf>
    <xf numFmtId="0" fontId="25" fillId="0" borderId="0" xfId="84" applyFont="1" applyFill="1" applyProtection="1">
      <alignment/>
      <protection/>
    </xf>
    <xf numFmtId="0" fontId="7" fillId="0" borderId="0" xfId="84" applyFont="1" applyFill="1" applyProtection="1">
      <alignment/>
      <protection/>
    </xf>
    <xf numFmtId="0" fontId="7" fillId="0" borderId="16" xfId="84" applyFont="1" applyFill="1" applyBorder="1" applyAlignment="1" applyProtection="1">
      <alignment horizontal="center" vertical="center" wrapText="1"/>
      <protection/>
    </xf>
    <xf numFmtId="0" fontId="31" fillId="0" borderId="16" xfId="84" applyFont="1" applyFill="1" applyBorder="1" applyAlignment="1" applyProtection="1">
      <alignment vertical="center" wrapText="1"/>
      <protection/>
    </xf>
    <xf numFmtId="0" fontId="6" fillId="0" borderId="16" xfId="84" applyFont="1" applyFill="1" applyBorder="1" applyProtection="1">
      <alignment/>
      <protection/>
    </xf>
    <xf numFmtId="0" fontId="7" fillId="0" borderId="16" xfId="84" applyFont="1" applyFill="1" applyBorder="1" applyAlignment="1" applyProtection="1">
      <alignment horizontal="center"/>
      <protection/>
    </xf>
    <xf numFmtId="181" fontId="2" fillId="0" borderId="16" xfId="84" applyNumberFormat="1" applyFont="1" applyFill="1" applyBorder="1" applyProtection="1">
      <alignment/>
      <protection locked="0"/>
    </xf>
    <xf numFmtId="181" fontId="2" fillId="0" borderId="16" xfId="84" applyNumberFormat="1" applyFont="1" applyFill="1" applyBorder="1" applyProtection="1">
      <alignment/>
      <protection/>
    </xf>
    <xf numFmtId="0" fontId="2" fillId="0" borderId="16" xfId="84" applyFont="1" applyFill="1" applyBorder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84" applyFont="1" applyProtection="1">
      <alignment/>
      <protection/>
    </xf>
    <xf numFmtId="181" fontId="27" fillId="0" borderId="0" xfId="84" applyNumberFormat="1" applyFont="1" applyFill="1" applyAlignment="1" applyProtection="1">
      <alignment horizontal="centerContinuous" vertical="center" wrapText="1"/>
      <protection/>
    </xf>
    <xf numFmtId="181" fontId="21" fillId="0" borderId="18" xfId="84" applyNumberFormat="1" applyFont="1" applyFill="1" applyBorder="1" applyAlignment="1" applyProtection="1">
      <alignment horizontal="centerContinuous" vertical="center" wrapText="1"/>
      <protection/>
    </xf>
    <xf numFmtId="181" fontId="6" fillId="0" borderId="0" xfId="84" applyNumberFormat="1" applyFont="1" applyFill="1" applyProtection="1">
      <alignment/>
      <protection/>
    </xf>
    <xf numFmtId="181" fontId="6" fillId="0" borderId="0" xfId="84" applyNumberFormat="1" applyFont="1" applyProtection="1">
      <alignment/>
      <protection/>
    </xf>
    <xf numFmtId="0" fontId="21" fillId="3" borderId="18" xfId="0" applyFont="1" applyFill="1" applyBorder="1" applyAlignment="1" applyProtection="1">
      <alignment horizontal="centerContinuous" vertical="center" wrapText="1"/>
      <protection/>
    </xf>
    <xf numFmtId="181" fontId="6" fillId="3" borderId="16" xfId="84" applyNumberFormat="1" applyFont="1" applyFill="1" applyBorder="1" applyProtection="1">
      <alignment/>
      <protection/>
    </xf>
    <xf numFmtId="181" fontId="6" fillId="3" borderId="16" xfId="84" applyNumberFormat="1" applyFont="1" applyFill="1" applyBorder="1" applyProtection="1">
      <alignment/>
      <protection locked="0"/>
    </xf>
    <xf numFmtId="0" fontId="7" fillId="0" borderId="0" xfId="84" applyFont="1" applyFill="1" applyAlignment="1" applyProtection="1">
      <alignment horizontal="centerContinuous" wrapText="1"/>
      <protection/>
    </xf>
    <xf numFmtId="0" fontId="7" fillId="0" borderId="0" xfId="84" applyFont="1" applyFill="1" applyAlignment="1" applyProtection="1">
      <alignment horizontal="center" wrapText="1"/>
      <protection/>
    </xf>
    <xf numFmtId="0" fontId="7" fillId="0" borderId="19" xfId="84" applyFont="1" applyFill="1" applyBorder="1" applyAlignment="1" applyProtection="1">
      <alignment horizontal="center" wrapText="1"/>
      <protection/>
    </xf>
    <xf numFmtId="0" fontId="7" fillId="0" borderId="0" xfId="84" applyFont="1" applyFill="1" applyBorder="1" applyAlignment="1" applyProtection="1">
      <alignment horizontal="center" wrapText="1"/>
      <protection/>
    </xf>
    <xf numFmtId="0" fontId="7" fillId="0" borderId="0" xfId="86" applyFont="1" applyFill="1" applyAlignment="1" applyProtection="1">
      <alignment horizontal="center"/>
      <protection/>
    </xf>
    <xf numFmtId="0" fontId="7" fillId="0" borderId="16" xfId="84" applyFont="1" applyFill="1" applyBorder="1" applyAlignment="1" applyProtection="1">
      <alignment horizontal="centerContinuous" vertical="center" wrapText="1"/>
      <protection/>
    </xf>
    <xf numFmtId="0" fontId="7" fillId="0" borderId="16" xfId="84" applyFont="1" applyFill="1" applyBorder="1" applyAlignment="1" applyProtection="1">
      <alignment horizontal="centerContinuous" vertical="center"/>
      <protection/>
    </xf>
    <xf numFmtId="0" fontId="6" fillId="0" borderId="17" xfId="84" applyFont="1" applyFill="1" applyBorder="1" applyAlignment="1" applyProtection="1">
      <alignment horizontal="centerContinuous" vertical="center" wrapText="1"/>
      <protection/>
    </xf>
    <xf numFmtId="0" fontId="6" fillId="0" borderId="18" xfId="84" applyFont="1" applyFill="1" applyBorder="1" applyAlignment="1" applyProtection="1">
      <alignment horizontal="centerContinuous" vertical="center" wrapText="1"/>
      <protection/>
    </xf>
    <xf numFmtId="0" fontId="7" fillId="0" borderId="1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Fill="1" applyBorder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/>
      <protection/>
    </xf>
    <xf numFmtId="49" fontId="7" fillId="0" borderId="16" xfId="84" applyNumberFormat="1" applyFont="1" applyFill="1" applyBorder="1" applyAlignment="1" applyProtection="1">
      <alignment horizontal="center"/>
      <protection/>
    </xf>
    <xf numFmtId="0" fontId="7" fillId="0" borderId="16" xfId="84" applyFont="1" applyFill="1" applyBorder="1" applyAlignment="1" applyProtection="1">
      <alignment horizontal="center" wrapText="1"/>
      <protection/>
    </xf>
    <xf numFmtId="49" fontId="6" fillId="0" borderId="16" xfId="84" applyNumberFormat="1" applyFont="1" applyFill="1" applyBorder="1" applyAlignment="1" applyProtection="1">
      <alignment horizontal="center"/>
      <protection/>
    </xf>
    <xf numFmtId="0" fontId="6" fillId="0" borderId="16" xfId="84" applyFont="1" applyFill="1" applyBorder="1" applyAlignment="1" applyProtection="1">
      <alignment vertical="center" wrapText="1"/>
      <protection/>
    </xf>
    <xf numFmtId="49" fontId="25" fillId="0" borderId="16" xfId="84" applyNumberFormat="1" applyFont="1" applyFill="1" applyBorder="1" applyAlignment="1" applyProtection="1">
      <alignment horizontal="center"/>
      <protection/>
    </xf>
    <xf numFmtId="0" fontId="25" fillId="0" borderId="16" xfId="84" applyFont="1" applyFill="1" applyBorder="1" applyAlignment="1" applyProtection="1">
      <alignment vertical="center" wrapText="1"/>
      <protection/>
    </xf>
    <xf numFmtId="181" fontId="25" fillId="0" borderId="16" xfId="84" applyNumberFormat="1" applyFont="1" applyFill="1" applyBorder="1" applyProtection="1">
      <alignment/>
      <protection locked="0"/>
    </xf>
    <xf numFmtId="181" fontId="34" fillId="0" borderId="16" xfId="84" applyNumberFormat="1" applyFont="1" applyFill="1" applyBorder="1" applyProtection="1">
      <alignment/>
      <protection locked="0"/>
    </xf>
    <xf numFmtId="0" fontId="6" fillId="0" borderId="16" xfId="0" applyFont="1" applyFill="1" applyBorder="1" applyAlignment="1" applyProtection="1">
      <alignment wrapText="1"/>
      <protection/>
    </xf>
    <xf numFmtId="182" fontId="6" fillId="0" borderId="16" xfId="0" applyNumberFormat="1" applyFont="1" applyFill="1" applyBorder="1" applyAlignment="1" applyProtection="1">
      <alignment horizontal="center" wrapText="1"/>
      <protection/>
    </xf>
    <xf numFmtId="1" fontId="25" fillId="0" borderId="16" xfId="0" applyNumberFormat="1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wrapText="1"/>
      <protection/>
    </xf>
    <xf numFmtId="182" fontId="25" fillId="0" borderId="16" xfId="0" applyNumberFormat="1" applyFont="1" applyFill="1" applyBorder="1" applyAlignment="1" applyProtection="1">
      <alignment horizontal="center" wrapText="1"/>
      <protection/>
    </xf>
    <xf numFmtId="49" fontId="1" fillId="0" borderId="16" xfId="84" applyNumberFormat="1" applyFont="1" applyFill="1" applyBorder="1" applyAlignment="1" applyProtection="1">
      <alignment horizontal="center"/>
      <protection/>
    </xf>
    <xf numFmtId="0" fontId="1" fillId="0" borderId="16" xfId="84" applyFont="1" applyFill="1" applyBorder="1" applyAlignment="1" applyProtection="1">
      <alignment horizontal="center" wrapText="1"/>
      <protection/>
    </xf>
    <xf numFmtId="49" fontId="1" fillId="0" borderId="16" xfId="84" applyNumberFormat="1" applyFont="1" applyFill="1" applyBorder="1" applyAlignment="1" applyProtection="1">
      <alignment horizontal="center" vertical="center" wrapText="1"/>
      <protection/>
    </xf>
    <xf numFmtId="0" fontId="35" fillId="0" borderId="16" xfId="84" applyFont="1" applyFill="1" applyBorder="1" applyAlignment="1" applyProtection="1">
      <alignment vertical="center" wrapText="1"/>
      <protection/>
    </xf>
    <xf numFmtId="181" fontId="25" fillId="0" borderId="16" xfId="84" applyNumberFormat="1" applyFont="1" applyFill="1" applyBorder="1" applyProtection="1">
      <alignment/>
      <protection/>
    </xf>
    <xf numFmtId="49" fontId="25" fillId="0" borderId="16" xfId="84" applyNumberFormat="1" applyFont="1" applyFill="1" applyBorder="1" applyAlignment="1" applyProtection="1">
      <alignment horizontal="center" vertical="center" wrapText="1"/>
      <protection/>
    </xf>
    <xf numFmtId="49" fontId="26" fillId="0" borderId="16" xfId="84" applyNumberFormat="1" applyFont="1" applyFill="1" applyBorder="1" applyAlignment="1" applyProtection="1">
      <alignment horizontal="center" vertical="center" wrapText="1"/>
      <protection/>
    </xf>
    <xf numFmtId="0" fontId="1" fillId="0" borderId="16" xfId="84" applyFont="1" applyFill="1" applyBorder="1" applyAlignment="1" applyProtection="1">
      <alignment horizontal="center" vertical="center" wrapText="1"/>
      <protection/>
    </xf>
    <xf numFmtId="182" fontId="26" fillId="0" borderId="16" xfId="0" applyNumberFormat="1" applyFont="1" applyFill="1" applyBorder="1" applyAlignment="1" applyProtection="1">
      <alignment horizontal="center" wrapText="1"/>
      <protection/>
    </xf>
    <xf numFmtId="181" fontId="36" fillId="0" borderId="16" xfId="84" applyNumberFormat="1" applyFont="1" applyFill="1" applyBorder="1" applyProtection="1">
      <alignment/>
      <protection locked="0"/>
    </xf>
    <xf numFmtId="49" fontId="1" fillId="0" borderId="16" xfId="84" applyNumberFormat="1" applyFont="1" applyFill="1" applyBorder="1" applyAlignment="1" applyProtection="1">
      <alignment horizontal="center" vertical="center" wrapText="1"/>
      <protection/>
    </xf>
    <xf numFmtId="0" fontId="1" fillId="0" borderId="16" xfId="84" applyFont="1" applyFill="1" applyBorder="1" applyAlignment="1" applyProtection="1">
      <alignment vertical="center" wrapText="1"/>
      <protection/>
    </xf>
    <xf numFmtId="0" fontId="26" fillId="0" borderId="16" xfId="84" applyFont="1" applyFill="1" applyBorder="1" applyAlignment="1" applyProtection="1">
      <alignment vertical="center" wrapText="1"/>
      <protection/>
    </xf>
    <xf numFmtId="181" fontId="37" fillId="0" borderId="16" xfId="84" applyNumberFormat="1" applyFont="1" applyFill="1" applyBorder="1" applyProtection="1">
      <alignment/>
      <protection/>
    </xf>
    <xf numFmtId="0" fontId="1" fillId="0" borderId="16" xfId="84" applyFont="1" applyFill="1" applyBorder="1" applyAlignment="1" applyProtection="1">
      <alignment vertical="center" wrapText="1"/>
      <protection/>
    </xf>
    <xf numFmtId="181" fontId="25" fillId="0" borderId="16" xfId="84" applyNumberFormat="1" applyFont="1" applyFill="1" applyBorder="1" applyAlignment="1" applyProtection="1">
      <alignment horizontal="right"/>
      <protection locked="0"/>
    </xf>
    <xf numFmtId="181" fontId="25" fillId="0" borderId="16" xfId="84" applyNumberFormat="1" applyFont="1" applyFill="1" applyBorder="1" applyAlignment="1" applyProtection="1">
      <alignment horizontal="center"/>
      <protection locked="0"/>
    </xf>
    <xf numFmtId="181" fontId="25" fillId="0" borderId="16" xfId="84" applyNumberFormat="1" applyFont="1" applyFill="1" applyBorder="1" applyAlignment="1" applyProtection="1">
      <alignment horizontal="right" vertical="center"/>
      <protection locked="0"/>
    </xf>
    <xf numFmtId="0" fontId="1" fillId="0" borderId="16" xfId="84" applyFont="1" applyFill="1" applyBorder="1" applyAlignment="1" applyProtection="1">
      <alignment horizontal="left" vertical="center" wrapText="1"/>
      <protection/>
    </xf>
    <xf numFmtId="0" fontId="35" fillId="0" borderId="16" xfId="84" applyFont="1" applyFill="1" applyBorder="1" applyAlignment="1" applyProtection="1">
      <alignment horizontal="left" vertical="center" wrapText="1"/>
      <protection/>
    </xf>
    <xf numFmtId="0" fontId="7" fillId="0" borderId="16" xfId="84" applyFont="1" applyFill="1" applyBorder="1" applyAlignment="1" applyProtection="1">
      <alignment vertical="center" wrapText="1"/>
      <protection/>
    </xf>
    <xf numFmtId="0" fontId="1" fillId="0" borderId="16" xfId="84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Continuous" vertical="center" wrapText="1"/>
      <protection/>
    </xf>
    <xf numFmtId="181" fontId="6" fillId="0" borderId="20" xfId="84" applyNumberFormat="1" applyFont="1" applyFill="1" applyBorder="1" applyProtection="1">
      <alignment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181" fontId="6" fillId="0" borderId="21" xfId="84" applyNumberFormat="1" applyFont="1" applyFill="1" applyBorder="1" applyProtection="1">
      <alignment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181" fontId="6" fillId="0" borderId="21" xfId="84" applyNumberFormat="1" applyFont="1" applyFill="1" applyBorder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81" fontId="6" fillId="0" borderId="22" xfId="84" applyNumberFormat="1" applyFont="1" applyFill="1" applyBorder="1" applyProtection="1">
      <alignment/>
      <protection/>
    </xf>
    <xf numFmtId="0" fontId="6" fillId="0" borderId="0" xfId="84" applyFont="1" applyFill="1" applyProtection="1">
      <alignment/>
      <protection locked="0"/>
    </xf>
    <xf numFmtId="0" fontId="7" fillId="0" borderId="0" xfId="84" applyFont="1" applyFill="1" applyAlignment="1" applyProtection="1">
      <alignment horizontal="centerContinuous"/>
      <protection/>
    </xf>
    <xf numFmtId="0" fontId="6" fillId="0" borderId="0" xfId="84" applyFont="1" applyFill="1" applyBorder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84" applyFont="1" applyFill="1" applyBorder="1" applyProtection="1">
      <alignment/>
      <protection/>
    </xf>
    <xf numFmtId="0" fontId="7" fillId="0" borderId="0" xfId="84" applyFont="1" applyFill="1" applyBorder="1" applyAlignment="1" applyProtection="1">
      <alignment horizontal="centerContinuous" vertical="center" wrapText="1"/>
      <protection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84" applyFont="1" applyFill="1" applyBorder="1" applyAlignment="1" applyProtection="1">
      <alignment horizontal="centerContinuous" vertical="center"/>
      <protection/>
    </xf>
    <xf numFmtId="181" fontId="7" fillId="0" borderId="0" xfId="84" applyNumberFormat="1" applyFont="1" applyFill="1" applyBorder="1" applyAlignment="1" applyProtection="1">
      <alignment horizontal="centerContinuous" vertical="center"/>
      <protection/>
    </xf>
    <xf numFmtId="0" fontId="6" fillId="0" borderId="0" xfId="84" applyFont="1" applyFill="1" applyBorder="1" applyAlignment="1" applyProtection="1">
      <alignment horizontal="center" vertical="center"/>
      <protection/>
    </xf>
    <xf numFmtId="0" fontId="6" fillId="0" borderId="0" xfId="84" applyFont="1" applyFill="1" applyBorder="1" applyAlignment="1" applyProtection="1">
      <alignment horizontal="centerContinuous" vertical="center"/>
      <protection/>
    </xf>
    <xf numFmtId="0" fontId="6" fillId="0" borderId="0" xfId="84" applyFont="1" applyFill="1" applyBorder="1" applyAlignment="1" applyProtection="1">
      <alignment horizontal="centerContinuous" vertical="center" wrapText="1"/>
      <protection/>
    </xf>
    <xf numFmtId="181" fontId="6" fillId="0" borderId="0" xfId="84" applyNumberFormat="1" applyFont="1" applyFill="1" applyBorder="1" applyAlignment="1" applyProtection="1">
      <alignment horizontal="center" vertical="center"/>
      <protection/>
    </xf>
    <xf numFmtId="0" fontId="6" fillId="0" borderId="0" xfId="84" applyFont="1" applyFill="1" applyBorder="1" applyAlignment="1" applyProtection="1">
      <alignment wrapText="1"/>
      <protection/>
    </xf>
    <xf numFmtId="0" fontId="6" fillId="0" borderId="0" xfId="84" applyFont="1" applyFill="1" applyBorder="1" applyAlignment="1" applyProtection="1">
      <alignment horizontal="center"/>
      <protection/>
    </xf>
    <xf numFmtId="0" fontId="6" fillId="0" borderId="0" xfId="84" applyFont="1" applyFill="1" applyBorder="1" applyAlignment="1" applyProtection="1">
      <alignment horizontal="center" vertical="center" wrapText="1"/>
      <protection/>
    </xf>
    <xf numFmtId="181" fontId="6" fillId="0" borderId="0" xfId="84" applyNumberFormat="1" applyFont="1" applyFill="1" applyBorder="1" applyAlignment="1" applyProtection="1">
      <alignment horizontal="center"/>
      <protection/>
    </xf>
    <xf numFmtId="0" fontId="6" fillId="0" borderId="0" xfId="84" applyFont="1" applyFill="1" applyAlignment="1" applyProtection="1">
      <alignment wrapText="1"/>
      <protection/>
    </xf>
    <xf numFmtId="0" fontId="6" fillId="0" borderId="0" xfId="84" applyFont="1" applyFill="1" applyAlignment="1" applyProtection="1">
      <alignment horizontal="center"/>
      <protection/>
    </xf>
    <xf numFmtId="0" fontId="6" fillId="0" borderId="0" xfId="84" applyFont="1" applyAlignment="1" applyProtection="1">
      <alignment wrapText="1"/>
      <protection/>
    </xf>
    <xf numFmtId="0" fontId="6" fillId="0" borderId="0" xfId="84" applyFont="1" applyAlignment="1" applyProtection="1">
      <alignment horizontal="center"/>
      <protection/>
    </xf>
    <xf numFmtId="181" fontId="34" fillId="0" borderId="16" xfId="84" applyNumberFormat="1" applyFont="1" applyFill="1" applyBorder="1" applyProtection="1">
      <alignment/>
      <protection/>
    </xf>
    <xf numFmtId="181" fontId="37" fillId="0" borderId="16" xfId="84" applyNumberFormat="1" applyFont="1" applyFill="1" applyBorder="1" applyProtection="1">
      <alignment/>
      <protection/>
    </xf>
    <xf numFmtId="181" fontId="26" fillId="0" borderId="16" xfId="84" applyNumberFormat="1" applyFont="1" applyFill="1" applyBorder="1" applyProtection="1">
      <alignment/>
      <protection locked="0"/>
    </xf>
    <xf numFmtId="181" fontId="26" fillId="0" borderId="16" xfId="84" applyNumberFormat="1" applyFont="1" applyFill="1" applyBorder="1" applyProtection="1">
      <alignment/>
      <protection/>
    </xf>
    <xf numFmtId="181" fontId="25" fillId="3" borderId="16" xfId="84" applyNumberFormat="1" applyFont="1" applyFill="1" applyBorder="1" applyProtection="1">
      <alignment/>
      <protection locked="0"/>
    </xf>
    <xf numFmtId="0" fontId="5" fillId="0" borderId="0" xfId="84" applyFont="1" applyAlignment="1" applyProtection="1">
      <alignment horizontal="centerContinuous"/>
      <protection/>
    </xf>
    <xf numFmtId="181" fontId="5" fillId="0" borderId="0" xfId="84" applyNumberFormat="1" applyFont="1" applyAlignment="1" applyProtection="1">
      <alignment horizontal="centerContinuous"/>
      <protection/>
    </xf>
    <xf numFmtId="0" fontId="38" fillId="0" borderId="0" xfId="84" applyFont="1" applyFill="1" applyAlignment="1" applyProtection="1">
      <alignment horizontal="centerContinuous" vertical="center" wrapText="1"/>
      <protection/>
    </xf>
    <xf numFmtId="181" fontId="38" fillId="0" borderId="0" xfId="84" applyNumberFormat="1" applyFont="1" applyFill="1" applyAlignment="1" applyProtection="1">
      <alignment horizontal="centerContinuous" vertical="center" wrapText="1"/>
      <protection/>
    </xf>
    <xf numFmtId="0" fontId="39" fillId="0" borderId="0" xfId="84" applyFont="1" applyFill="1" applyAlignment="1" applyProtection="1">
      <alignment/>
      <protection/>
    </xf>
    <xf numFmtId="0" fontId="5" fillId="0" borderId="0" xfId="85" applyFont="1" applyAlignment="1" applyProtection="1">
      <alignment horizontal="centerContinuous"/>
      <protection/>
    </xf>
    <xf numFmtId="181" fontId="5" fillId="0" borderId="0" xfId="85" applyNumberFormat="1" applyFont="1" applyAlignment="1" applyProtection="1">
      <alignment horizontal="centerContinuous"/>
      <protection/>
    </xf>
    <xf numFmtId="0" fontId="5" fillId="0" borderId="0" xfId="85" applyFont="1" applyAlignment="1" applyProtection="1">
      <alignment/>
      <protection/>
    </xf>
    <xf numFmtId="0" fontId="40" fillId="0" borderId="0" xfId="84" applyFont="1" applyFill="1" applyAlignment="1" applyProtection="1">
      <alignment horizontal="centerContinuous" vertical="center" wrapText="1"/>
      <protection/>
    </xf>
    <xf numFmtId="181" fontId="40" fillId="0" borderId="0" xfId="84" applyNumberFormat="1" applyFont="1" applyFill="1" applyAlignment="1" applyProtection="1">
      <alignment horizontal="centerContinuous" vertical="center" wrapText="1"/>
      <protection/>
    </xf>
    <xf numFmtId="0" fontId="6" fillId="0" borderId="0" xfId="84" applyFont="1" applyFill="1" applyAlignment="1" applyProtection="1">
      <alignment/>
      <protection/>
    </xf>
    <xf numFmtId="0" fontId="39" fillId="0" borderId="0" xfId="84" applyFont="1" applyFill="1" applyAlignment="1" applyProtection="1">
      <alignment horizontal="left" vertical="center"/>
      <protection/>
    </xf>
    <xf numFmtId="181" fontId="39" fillId="0" borderId="0" xfId="84" applyNumberFormat="1" applyFont="1" applyFill="1" applyAlignment="1" applyProtection="1">
      <alignment horizontal="left" vertical="center"/>
      <protection/>
    </xf>
    <xf numFmtId="0" fontId="2" fillId="0" borderId="16" xfId="84" applyFont="1" applyFill="1" applyBorder="1" applyAlignment="1" applyProtection="1">
      <alignment horizontal="left" vertical="center" wrapText="1"/>
      <protection/>
    </xf>
    <xf numFmtId="0" fontId="5" fillId="0" borderId="16" xfId="84" applyFont="1" applyFill="1" applyBorder="1" applyAlignment="1" applyProtection="1">
      <alignment horizontal="centerContinuous" vertical="center" wrapText="1"/>
      <protection/>
    </xf>
    <xf numFmtId="0" fontId="39" fillId="0" borderId="16" xfId="84" applyFont="1" applyFill="1" applyBorder="1" applyAlignment="1" applyProtection="1">
      <alignment horizontal="centerContinuous" vertical="center"/>
      <protection/>
    </xf>
    <xf numFmtId="181" fontId="39" fillId="0" borderId="16" xfId="84" applyNumberFormat="1" applyFont="1" applyFill="1" applyBorder="1" applyAlignment="1" applyProtection="1">
      <alignment horizontal="centerContinuous" vertical="center"/>
      <protection/>
    </xf>
    <xf numFmtId="0" fontId="20" fillId="0" borderId="16" xfId="84" applyFont="1" applyFill="1" applyBorder="1" applyAlignment="1" applyProtection="1">
      <alignment horizontal="left" vertical="center" wrapText="1"/>
      <protection/>
    </xf>
    <xf numFmtId="0" fontId="21" fillId="0" borderId="16" xfId="84" applyFont="1" applyFill="1" applyBorder="1" applyAlignment="1" applyProtection="1">
      <alignment horizontal="centerContinuous" vertical="center" wrapText="1"/>
      <protection/>
    </xf>
    <xf numFmtId="49" fontId="41" fillId="0" borderId="17" xfId="84" applyNumberFormat="1" applyFont="1" applyFill="1" applyBorder="1" applyAlignment="1" applyProtection="1">
      <alignment horizontal="center" vertical="top" wrapText="1"/>
      <protection/>
    </xf>
    <xf numFmtId="49" fontId="42" fillId="0" borderId="17" xfId="84" applyNumberFormat="1" applyFont="1" applyFill="1" applyBorder="1" applyAlignment="1" applyProtection="1">
      <alignment horizontal="center" vertical="top" wrapText="1"/>
      <protection/>
    </xf>
    <xf numFmtId="181" fontId="42" fillId="0" borderId="16" xfId="84" applyNumberFormat="1" applyFont="1" applyFill="1" applyBorder="1" applyAlignment="1" applyProtection="1">
      <alignment horizontal="center" vertical="top" wrapText="1"/>
      <protection/>
    </xf>
    <xf numFmtId="49" fontId="42" fillId="0" borderId="16" xfId="84" applyNumberFormat="1" applyFont="1" applyFill="1" applyBorder="1" applyAlignment="1" applyProtection="1">
      <alignment horizontal="center" vertical="top" wrapText="1"/>
      <protection/>
    </xf>
    <xf numFmtId="49" fontId="42" fillId="3" borderId="16" xfId="84" applyNumberFormat="1" applyFont="1" applyFill="1" applyBorder="1" applyAlignment="1" applyProtection="1">
      <alignment horizontal="center" vertical="top" wrapText="1"/>
      <protection/>
    </xf>
    <xf numFmtId="0" fontId="6" fillId="0" borderId="16" xfId="84" applyFont="1" applyFill="1" applyBorder="1" applyAlignment="1" applyProtection="1">
      <alignment horizontal="center" vertical="center"/>
      <protection/>
    </xf>
    <xf numFmtId="0" fontId="27" fillId="0" borderId="16" xfId="84" applyFont="1" applyFill="1" applyBorder="1" applyAlignment="1" applyProtection="1">
      <alignment vertical="center" wrapText="1"/>
      <protection/>
    </xf>
    <xf numFmtId="0" fontId="6" fillId="0" borderId="16" xfId="84" applyFont="1" applyFill="1" applyBorder="1" applyAlignment="1" applyProtection="1">
      <alignment horizontal="center"/>
      <protection/>
    </xf>
    <xf numFmtId="0" fontId="6" fillId="0" borderId="16" xfId="84" applyFont="1" applyFill="1" applyBorder="1" applyAlignment="1" applyProtection="1">
      <alignment horizontal="center" vertical="center" wrapText="1"/>
      <protection/>
    </xf>
    <xf numFmtId="0" fontId="29" fillId="0" borderId="16" xfId="84" applyFont="1" applyFill="1" applyBorder="1" applyAlignment="1" applyProtection="1">
      <alignment horizontal="center" vertical="center"/>
      <protection/>
    </xf>
    <xf numFmtId="0" fontId="29" fillId="0" borderId="16" xfId="84" applyFont="1" applyFill="1" applyBorder="1" applyAlignment="1" applyProtection="1">
      <alignment horizontal="center"/>
      <protection/>
    </xf>
    <xf numFmtId="0" fontId="5" fillId="0" borderId="16" xfId="84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181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181" fontId="6" fillId="0" borderId="0" xfId="0" applyNumberFormat="1" applyFont="1" applyFill="1" applyAlignment="1" applyProtection="1">
      <alignment vertical="center"/>
      <protection/>
    </xf>
    <xf numFmtId="181" fontId="34" fillId="3" borderId="16" xfId="84" applyNumberFormat="1" applyFont="1" applyFill="1" applyBorder="1" applyProtection="1">
      <alignment/>
      <protection/>
    </xf>
    <xf numFmtId="181" fontId="37" fillId="3" borderId="16" xfId="84" applyNumberFormat="1" applyFont="1" applyFill="1" applyBorder="1" applyProtection="1">
      <alignment/>
      <protection/>
    </xf>
    <xf numFmtId="181" fontId="25" fillId="3" borderId="16" xfId="84" applyNumberFormat="1" applyFont="1" applyFill="1" applyBorder="1" applyProtection="1">
      <alignment/>
      <protection/>
    </xf>
    <xf numFmtId="181" fontId="6" fillId="47" borderId="16" xfId="84" applyNumberFormat="1" applyFont="1" applyFill="1" applyBorder="1" applyProtection="1">
      <alignment/>
      <protection locked="0"/>
    </xf>
    <xf numFmtId="181" fontId="37" fillId="47" borderId="16" xfId="84" applyNumberFormat="1" applyFont="1" applyFill="1" applyBorder="1" applyProtection="1">
      <alignment/>
      <protection/>
    </xf>
    <xf numFmtId="49" fontId="6" fillId="3" borderId="16" xfId="84" applyNumberFormat="1" applyFont="1" applyFill="1" applyBorder="1" applyAlignment="1" applyProtection="1">
      <alignment horizontal="center"/>
      <protection/>
    </xf>
    <xf numFmtId="181" fontId="25" fillId="47" borderId="16" xfId="84" applyNumberFormat="1" applyFont="1" applyFill="1" applyBorder="1" applyProtection="1">
      <alignment/>
      <protection locked="0"/>
    </xf>
    <xf numFmtId="181" fontId="6" fillId="47" borderId="16" xfId="84" applyNumberFormat="1" applyFont="1" applyFill="1" applyBorder="1" applyProtection="1">
      <alignment/>
      <protection/>
    </xf>
    <xf numFmtId="181" fontId="34" fillId="47" borderId="16" xfId="84" applyNumberFormat="1" applyFont="1" applyFill="1" applyBorder="1" applyProtection="1">
      <alignment/>
      <protection/>
    </xf>
    <xf numFmtId="181" fontId="37" fillId="47" borderId="16" xfId="84" applyNumberFormat="1" applyFont="1" applyFill="1" applyBorder="1" applyProtection="1">
      <alignment/>
      <protection/>
    </xf>
    <xf numFmtId="181" fontId="26" fillId="47" borderId="16" xfId="84" applyNumberFormat="1" applyFont="1" applyFill="1" applyBorder="1" applyProtection="1">
      <alignment/>
      <protection locked="0"/>
    </xf>
    <xf numFmtId="181" fontId="25" fillId="30" borderId="16" xfId="84" applyNumberFormat="1" applyFont="1" applyFill="1" applyBorder="1" applyProtection="1">
      <alignment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181" fontId="6" fillId="2" borderId="16" xfId="84" applyNumberFormat="1" applyFont="1" applyFill="1" applyBorder="1" applyProtection="1">
      <alignment/>
      <protection/>
    </xf>
    <xf numFmtId="0" fontId="6" fillId="2" borderId="0" xfId="84" applyFont="1" applyFill="1" applyProtection="1">
      <alignment/>
      <protection/>
    </xf>
    <xf numFmtId="0" fontId="6" fillId="0" borderId="16" xfId="84" applyFont="1" applyFill="1" applyBorder="1" applyAlignment="1" applyProtection="1">
      <alignment horizontal="left" vertical="center" wrapText="1"/>
      <protection/>
    </xf>
    <xf numFmtId="49" fontId="1" fillId="2" borderId="16" xfId="84" applyNumberFormat="1" applyFont="1" applyFill="1" applyBorder="1" applyAlignment="1" applyProtection="1">
      <alignment horizontal="center"/>
      <protection/>
    </xf>
    <xf numFmtId="0" fontId="1" fillId="2" borderId="16" xfId="84" applyFont="1" applyFill="1" applyBorder="1" applyAlignment="1" applyProtection="1">
      <alignment horizontal="center" vertical="center" wrapText="1"/>
      <protection/>
    </xf>
    <xf numFmtId="181" fontId="26" fillId="2" borderId="16" xfId="84" applyNumberFormat="1" applyFont="1" applyFill="1" applyBorder="1" applyProtection="1">
      <alignment/>
      <protection/>
    </xf>
    <xf numFmtId="0" fontId="25" fillId="2" borderId="0" xfId="84" applyFont="1" applyFill="1" applyProtection="1">
      <alignment/>
      <protection/>
    </xf>
    <xf numFmtId="181" fontId="25" fillId="2" borderId="16" xfId="84" applyNumberFormat="1" applyFont="1" applyFill="1" applyBorder="1" applyProtection="1">
      <alignment/>
      <protection/>
    </xf>
    <xf numFmtId="49" fontId="1" fillId="3" borderId="16" xfId="84" applyNumberFormat="1" applyFont="1" applyFill="1" applyBorder="1" applyAlignment="1" applyProtection="1">
      <alignment horizontal="center" vertical="center" wrapText="1"/>
      <protection/>
    </xf>
    <xf numFmtId="0" fontId="35" fillId="3" borderId="16" xfId="84" applyFont="1" applyFill="1" applyBorder="1" applyAlignment="1" applyProtection="1">
      <alignment vertical="center" wrapText="1"/>
      <protection/>
    </xf>
    <xf numFmtId="0" fontId="25" fillId="3" borderId="0" xfId="84" applyFont="1" applyFill="1" applyProtection="1">
      <alignment/>
      <protection/>
    </xf>
    <xf numFmtId="0" fontId="1" fillId="3" borderId="16" xfId="84" applyFont="1" applyFill="1" applyBorder="1" applyAlignment="1" applyProtection="1">
      <alignment vertical="center" wrapText="1"/>
      <protection/>
    </xf>
    <xf numFmtId="181" fontId="6" fillId="0" borderId="16" xfId="84" applyNumberFormat="1" applyFont="1" applyFill="1" applyBorder="1" applyAlignment="1" applyProtection="1">
      <alignment/>
      <protection/>
    </xf>
    <xf numFmtId="181" fontId="6" fillId="0" borderId="16" xfId="84" applyNumberFormat="1" applyFont="1" applyFill="1" applyBorder="1" applyAlignment="1" applyProtection="1">
      <alignment/>
      <protection locked="0"/>
    </xf>
    <xf numFmtId="181" fontId="6" fillId="0" borderId="23" xfId="84" applyNumberFormat="1" applyFont="1" applyFill="1" applyBorder="1" applyAlignment="1" applyProtection="1">
      <alignment/>
      <protection locked="0"/>
    </xf>
    <xf numFmtId="181" fontId="6" fillId="3" borderId="23" xfId="84" applyNumberFormat="1" applyFont="1" applyFill="1" applyBorder="1" applyAlignment="1" applyProtection="1">
      <alignment/>
      <protection locked="0"/>
    </xf>
    <xf numFmtId="181" fontId="6" fillId="0" borderId="23" xfId="84" applyNumberFormat="1" applyFont="1" applyFill="1" applyBorder="1" applyAlignment="1" applyProtection="1">
      <alignment/>
      <protection/>
    </xf>
    <xf numFmtId="181" fontId="6" fillId="3" borderId="16" xfId="84" applyNumberFormat="1" applyFont="1" applyFill="1" applyBorder="1" applyAlignment="1" applyProtection="1">
      <alignment/>
      <protection/>
    </xf>
    <xf numFmtId="181" fontId="6" fillId="3" borderId="23" xfId="84" applyNumberFormat="1" applyFont="1" applyFill="1" applyBorder="1" applyAlignment="1" applyProtection="1">
      <alignment/>
      <protection/>
    </xf>
    <xf numFmtId="181" fontId="6" fillId="3" borderId="16" xfId="84" applyNumberFormat="1" applyFont="1" applyFill="1" applyBorder="1" applyAlignment="1" applyProtection="1">
      <alignment/>
      <protection locked="0"/>
    </xf>
    <xf numFmtId="0" fontId="6" fillId="0" borderId="16" xfId="84" applyFont="1" applyFill="1" applyBorder="1" applyAlignment="1" applyProtection="1">
      <alignment/>
      <protection/>
    </xf>
    <xf numFmtId="181" fontId="6" fillId="2" borderId="16" xfId="84" applyNumberFormat="1" applyFont="1" applyFill="1" applyBorder="1" applyAlignment="1" applyProtection="1">
      <alignment/>
      <protection/>
    </xf>
    <xf numFmtId="181" fontId="6" fillId="2" borderId="16" xfId="84" applyNumberFormat="1" applyFont="1" applyFill="1" applyBorder="1" applyAlignment="1" applyProtection="1">
      <alignment/>
      <protection locked="0"/>
    </xf>
    <xf numFmtId="0" fontId="6" fillId="3" borderId="16" xfId="84" applyFont="1" applyFill="1" applyBorder="1" applyAlignment="1" applyProtection="1">
      <alignment/>
      <protection/>
    </xf>
    <xf numFmtId="188" fontId="6" fillId="3" borderId="16" xfId="87" applyNumberFormat="1" applyFont="1" applyFill="1" applyBorder="1" applyAlignment="1">
      <alignment/>
      <protection/>
    </xf>
    <xf numFmtId="188" fontId="6" fillId="0" borderId="16" xfId="87" applyNumberFormat="1" applyFont="1" applyFill="1" applyBorder="1" applyAlignment="1">
      <alignment/>
      <protection/>
    </xf>
    <xf numFmtId="181" fontId="6" fillId="0" borderId="16" xfId="87" applyNumberFormat="1" applyFont="1" applyFill="1" applyBorder="1" applyAlignment="1">
      <alignment/>
      <protection/>
    </xf>
    <xf numFmtId="181" fontId="6" fillId="3" borderId="16" xfId="87" applyNumberFormat="1" applyFont="1" applyFill="1" applyBorder="1" applyAlignment="1">
      <alignment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Итог 2" xfId="77"/>
    <cellStyle name="Контрольная ячейка" xfId="78"/>
    <cellStyle name="Контрольная ячейка 2" xfId="79"/>
    <cellStyle name="Название" xfId="80"/>
    <cellStyle name="Название 2" xfId="81"/>
    <cellStyle name="Нейтральный" xfId="82"/>
    <cellStyle name="Нейтральный 2" xfId="83"/>
    <cellStyle name="Обычный_ZV1PIV98" xfId="84"/>
    <cellStyle name="Обычный_Додаток 4" xfId="85"/>
    <cellStyle name="Обычный_Додаток 5" xfId="86"/>
    <cellStyle name="Обычный_прогноз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Результат 1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92"/>
  <sheetViews>
    <sheetView tabSelected="1" view="pageBreakPreview" zoomScaleSheetLayoutView="100" workbookViewId="0" topLeftCell="A1">
      <selection activeCell="J136" sqref="J136"/>
    </sheetView>
  </sheetViews>
  <sheetFormatPr defaultColWidth="7.875" defaultRowHeight="12.75"/>
  <cols>
    <col min="1" max="1" width="12.125" style="27" customWidth="1"/>
    <col min="2" max="2" width="43.875" style="27" customWidth="1"/>
    <col min="3" max="3" width="11.75390625" style="27" customWidth="1"/>
    <col min="4" max="4" width="12.125" style="31" customWidth="1"/>
    <col min="5" max="5" width="11.00390625" style="27" hidden="1" customWidth="1"/>
    <col min="6" max="6" width="10.75390625" style="27" customWidth="1"/>
    <col min="7" max="7" width="11.25390625" style="27" customWidth="1"/>
    <col min="8" max="8" width="12.00390625" style="27" customWidth="1"/>
    <col min="9" max="9" width="10.25390625" style="27" customWidth="1"/>
    <col min="10" max="10" width="10.125" style="27" customWidth="1"/>
    <col min="11" max="11" width="9.375" style="27" hidden="1" customWidth="1"/>
    <col min="12" max="12" width="10.00390625" style="27" customWidth="1"/>
    <col min="13" max="13" width="9.00390625" style="27" customWidth="1"/>
    <col min="14" max="14" width="10.625" style="27" customWidth="1"/>
    <col min="15" max="15" width="12.25390625" style="27" customWidth="1"/>
    <col min="16" max="16" width="11.125" style="27" customWidth="1"/>
    <col min="17" max="17" width="12.125" style="27" hidden="1" customWidth="1"/>
    <col min="18" max="18" width="12.375" style="27" customWidth="1"/>
    <col min="19" max="19" width="11.125" style="27" customWidth="1"/>
    <col min="20" max="20" width="11.00390625" style="27" customWidth="1"/>
    <col min="21" max="16384" width="7.875" style="27" customWidth="1"/>
  </cols>
  <sheetData>
    <row r="1" spans="1:20" s="3" customFormat="1" ht="18.75">
      <c r="A1" s="123" t="s">
        <v>97</v>
      </c>
      <c r="B1" s="123"/>
      <c r="C1" s="123"/>
      <c r="D1" s="124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s="127" customFormat="1" ht="20.25" customHeight="1">
      <c r="A2" s="125" t="s">
        <v>609</v>
      </c>
      <c r="B2" s="125"/>
      <c r="C2" s="125"/>
      <c r="D2" s="126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130" customFormat="1" ht="15.75" customHeight="1">
      <c r="A3" s="128" t="s">
        <v>610</v>
      </c>
      <c r="B3" s="128"/>
      <c r="C3" s="128"/>
      <c r="D3" s="129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s="133" customFormat="1" ht="24" customHeight="1">
      <c r="A4" s="131" t="s">
        <v>616</v>
      </c>
      <c r="B4" s="131"/>
      <c r="C4" s="131"/>
      <c r="D4" s="13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s="133" customFormat="1" ht="14.25" customHeight="1">
      <c r="A5" s="4"/>
      <c r="B5" s="4"/>
      <c r="C5" s="4"/>
      <c r="D5" s="2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s="5" customFormat="1" ht="20.25">
      <c r="B6" s="134" t="s">
        <v>98</v>
      </c>
      <c r="C6" s="134"/>
      <c r="D6" s="135"/>
      <c r="E6" s="134"/>
      <c r="T6" s="5" t="s">
        <v>99</v>
      </c>
    </row>
    <row r="7" spans="1:20" s="5" customFormat="1" ht="20.25">
      <c r="A7" s="136" t="s">
        <v>100</v>
      </c>
      <c r="B7" s="137" t="s">
        <v>101</v>
      </c>
      <c r="C7" s="138" t="s">
        <v>0</v>
      </c>
      <c r="D7" s="139"/>
      <c r="E7" s="138"/>
      <c r="F7" s="138"/>
      <c r="G7" s="138"/>
      <c r="H7" s="138"/>
      <c r="I7" s="138" t="s">
        <v>1</v>
      </c>
      <c r="J7" s="138"/>
      <c r="K7" s="138"/>
      <c r="L7" s="138"/>
      <c r="M7" s="138"/>
      <c r="N7" s="138"/>
      <c r="O7" s="138" t="s">
        <v>2</v>
      </c>
      <c r="P7" s="138"/>
      <c r="Q7" s="138"/>
      <c r="R7" s="138"/>
      <c r="S7" s="138"/>
      <c r="T7" s="138"/>
    </row>
    <row r="8" spans="1:55" s="5" customFormat="1" ht="70.5" customHeight="1">
      <c r="A8" s="140" t="s">
        <v>102</v>
      </c>
      <c r="B8" s="141"/>
      <c r="C8" s="6" t="s">
        <v>103</v>
      </c>
      <c r="D8" s="29" t="s">
        <v>104</v>
      </c>
      <c r="E8" s="7" t="s">
        <v>105</v>
      </c>
      <c r="F8" s="32" t="s">
        <v>106</v>
      </c>
      <c r="G8" s="8" t="s">
        <v>107</v>
      </c>
      <c r="H8" s="9" t="s">
        <v>108</v>
      </c>
      <c r="I8" s="6" t="s">
        <v>103</v>
      </c>
      <c r="J8" s="7" t="s">
        <v>104</v>
      </c>
      <c r="K8" s="7" t="s">
        <v>109</v>
      </c>
      <c r="L8" s="8" t="s">
        <v>106</v>
      </c>
      <c r="M8" s="8" t="s">
        <v>107</v>
      </c>
      <c r="N8" s="9" t="s">
        <v>108</v>
      </c>
      <c r="O8" s="6" t="s">
        <v>103</v>
      </c>
      <c r="P8" s="7" t="s">
        <v>104</v>
      </c>
      <c r="Q8" s="7" t="s">
        <v>130</v>
      </c>
      <c r="R8" s="8" t="s">
        <v>106</v>
      </c>
      <c r="S8" s="8" t="s">
        <v>107</v>
      </c>
      <c r="T8" s="9" t="s">
        <v>108</v>
      </c>
      <c r="U8" s="10"/>
      <c r="V8" s="10"/>
      <c r="W8" s="10"/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21" s="13" customFormat="1" ht="12.75" customHeight="1">
      <c r="A9" s="142">
        <v>1</v>
      </c>
      <c r="B9" s="142">
        <v>2</v>
      </c>
      <c r="C9" s="143">
        <v>3</v>
      </c>
      <c r="D9" s="144">
        <v>4</v>
      </c>
      <c r="E9" s="145"/>
      <c r="F9" s="146">
        <v>5</v>
      </c>
      <c r="G9" s="145">
        <v>6</v>
      </c>
      <c r="H9" s="145">
        <v>7</v>
      </c>
      <c r="I9" s="145">
        <v>8</v>
      </c>
      <c r="J9" s="145">
        <v>9</v>
      </c>
      <c r="K9" s="145" t="s">
        <v>110</v>
      </c>
      <c r="L9" s="145" t="s">
        <v>111</v>
      </c>
      <c r="M9" s="145" t="s">
        <v>112</v>
      </c>
      <c r="N9" s="145" t="s">
        <v>113</v>
      </c>
      <c r="O9" s="145" t="s">
        <v>114</v>
      </c>
      <c r="P9" s="145" t="s">
        <v>115</v>
      </c>
      <c r="Q9" s="145" t="s">
        <v>116</v>
      </c>
      <c r="R9" s="145" t="s">
        <v>117</v>
      </c>
      <c r="S9" s="145" t="s">
        <v>118</v>
      </c>
      <c r="T9" s="145" t="s">
        <v>119</v>
      </c>
      <c r="U9" s="5"/>
    </row>
    <row r="10" spans="1:20" s="5" customFormat="1" ht="22.5" customHeight="1">
      <c r="A10" s="2">
        <v>10000000</v>
      </c>
      <c r="B10" s="1" t="s">
        <v>3</v>
      </c>
      <c r="C10" s="196">
        <f>C11+C19+C24+C30+C54</f>
        <v>47506.4</v>
      </c>
      <c r="D10" s="196">
        <f>D11+D19+D24+D30+D54</f>
        <v>52640.399999999994</v>
      </c>
      <c r="E10" s="196">
        <f>E11+E19+E24+E30+E54</f>
        <v>10674.6</v>
      </c>
      <c r="F10" s="196">
        <f>F11+F19+F24+F30+F54</f>
        <v>41645</v>
      </c>
      <c r="G10" s="184">
        <f>F10-D10</f>
        <v>-10995.399999999994</v>
      </c>
      <c r="H10" s="184">
        <f>F10/D10*100</f>
        <v>79.11224078844387</v>
      </c>
      <c r="I10" s="184">
        <f>I11+I19+I24+I30+I52+I54</f>
        <v>27.799999999999997</v>
      </c>
      <c r="J10" s="184">
        <f>J11+J19+J24+J30+J52+J54</f>
        <v>27.799999999999997</v>
      </c>
      <c r="K10" s="184">
        <f>K11+K19+K24+K30+K52+K54</f>
        <v>0</v>
      </c>
      <c r="L10" s="184">
        <f>L11+L19+L24+L30+L52+L54</f>
        <v>22.8</v>
      </c>
      <c r="M10" s="184">
        <f>L10-J10</f>
        <v>-4.9999999999999964</v>
      </c>
      <c r="N10" s="184">
        <f>L10/J10*100</f>
        <v>82.01438848920864</v>
      </c>
      <c r="O10" s="184">
        <f>C10+I10</f>
        <v>47534.200000000004</v>
      </c>
      <c r="P10" s="184">
        <f>D10+J10</f>
        <v>52668.2</v>
      </c>
      <c r="Q10" s="184">
        <f>E10</f>
        <v>10674.6</v>
      </c>
      <c r="R10" s="184">
        <f>F10+L10</f>
        <v>41667.8</v>
      </c>
      <c r="S10" s="184">
        <f>R10-P10</f>
        <v>-11000.399999999994</v>
      </c>
      <c r="T10" s="184">
        <f>R10/P10*100</f>
        <v>79.11377263699919</v>
      </c>
    </row>
    <row r="11" spans="1:20" s="5" customFormat="1" ht="46.5" customHeight="1">
      <c r="A11" s="2">
        <v>11000000</v>
      </c>
      <c r="B11" s="1" t="s">
        <v>5</v>
      </c>
      <c r="C11" s="197">
        <f>C12+C13+C14+C15+C16+C17</f>
        <v>26350.6</v>
      </c>
      <c r="D11" s="197">
        <f>D12+D13+D14+D15+D16+D17</f>
        <v>30586.2</v>
      </c>
      <c r="E11" s="197">
        <f>E12+E13+E14+E15+E16+E17</f>
        <v>6151.6</v>
      </c>
      <c r="F11" s="197">
        <f>F12+F13+F14+F15+F16+F17</f>
        <v>26342.6</v>
      </c>
      <c r="G11" s="184">
        <f aca="true" t="shared" si="0" ref="G11:G74">F11-D11</f>
        <v>-4243.600000000002</v>
      </c>
      <c r="H11" s="184">
        <f aca="true" t="shared" si="1" ref="H11:H74">F11/D11*100</f>
        <v>86.1257691377157</v>
      </c>
      <c r="I11" s="197">
        <f>I12+I13</f>
        <v>0</v>
      </c>
      <c r="J11" s="197">
        <f>J12+J13</f>
        <v>0</v>
      </c>
      <c r="K11" s="197">
        <f>K12+K13</f>
        <v>0</v>
      </c>
      <c r="L11" s="197">
        <f>L12+L13</f>
        <v>0</v>
      </c>
      <c r="M11" s="184"/>
      <c r="N11" s="184"/>
      <c r="O11" s="184">
        <f aca="true" t="shared" si="2" ref="O11:O74">C11+I11</f>
        <v>26350.6</v>
      </c>
      <c r="P11" s="184">
        <f aca="true" t="shared" si="3" ref="P11:P74">D11+J11</f>
        <v>30586.2</v>
      </c>
      <c r="Q11" s="184">
        <f aca="true" t="shared" si="4" ref="Q11:Q74">E11</f>
        <v>6151.6</v>
      </c>
      <c r="R11" s="184">
        <f aca="true" t="shared" si="5" ref="R11:R74">F11+L11</f>
        <v>26342.6</v>
      </c>
      <c r="S11" s="184">
        <f aca="true" t="shared" si="6" ref="S11:S74">R11-P11</f>
        <v>-4243.600000000002</v>
      </c>
      <c r="T11" s="184">
        <f aca="true" t="shared" si="7" ref="T11:T74">R11/P11*100</f>
        <v>86.1257691377157</v>
      </c>
    </row>
    <row r="12" spans="1:20" s="5" customFormat="1" ht="15" customHeight="1">
      <c r="A12" s="2">
        <v>11010000</v>
      </c>
      <c r="B12" s="1" t="s">
        <v>6</v>
      </c>
      <c r="C12" s="197">
        <v>0</v>
      </c>
      <c r="D12" s="198"/>
      <c r="E12" s="197"/>
      <c r="F12" s="185"/>
      <c r="G12" s="184">
        <f t="shared" si="0"/>
        <v>0</v>
      </c>
      <c r="H12" s="184"/>
      <c r="I12" s="184"/>
      <c r="J12" s="185"/>
      <c r="K12" s="185"/>
      <c r="L12" s="184"/>
      <c r="M12" s="184"/>
      <c r="N12" s="184"/>
      <c r="O12" s="184">
        <f t="shared" si="2"/>
        <v>0</v>
      </c>
      <c r="P12" s="184">
        <f t="shared" si="3"/>
        <v>0</v>
      </c>
      <c r="Q12" s="184">
        <f t="shared" si="4"/>
        <v>0</v>
      </c>
      <c r="R12" s="184">
        <f t="shared" si="5"/>
        <v>0</v>
      </c>
      <c r="S12" s="184">
        <f t="shared" si="6"/>
        <v>0</v>
      </c>
      <c r="T12" s="184"/>
    </row>
    <row r="13" spans="1:20" s="5" customFormat="1" ht="63">
      <c r="A13" s="2">
        <v>11010100</v>
      </c>
      <c r="B13" s="1" t="s">
        <v>7</v>
      </c>
      <c r="C13" s="197">
        <v>26300</v>
      </c>
      <c r="D13" s="198">
        <v>29676</v>
      </c>
      <c r="E13" s="197">
        <v>6111</v>
      </c>
      <c r="F13" s="197">
        <v>24577</v>
      </c>
      <c r="G13" s="184">
        <f t="shared" si="0"/>
        <v>-5099</v>
      </c>
      <c r="H13" s="184">
        <f t="shared" si="1"/>
        <v>82.81776519746596</v>
      </c>
      <c r="I13" s="184"/>
      <c r="J13" s="185"/>
      <c r="K13" s="185"/>
      <c r="L13" s="184"/>
      <c r="M13" s="184"/>
      <c r="N13" s="184"/>
      <c r="O13" s="184">
        <f t="shared" si="2"/>
        <v>26300</v>
      </c>
      <c r="P13" s="184">
        <f t="shared" si="3"/>
        <v>29676</v>
      </c>
      <c r="Q13" s="184">
        <f t="shared" si="4"/>
        <v>6111</v>
      </c>
      <c r="R13" s="184">
        <f t="shared" si="5"/>
        <v>24577</v>
      </c>
      <c r="S13" s="184">
        <f t="shared" si="6"/>
        <v>-5099</v>
      </c>
      <c r="T13" s="184">
        <f t="shared" si="7"/>
        <v>82.81776519746596</v>
      </c>
    </row>
    <row r="14" spans="1:20" s="5" customFormat="1" ht="94.5">
      <c r="A14" s="2">
        <v>11010200</v>
      </c>
      <c r="B14" s="1" t="s">
        <v>8</v>
      </c>
      <c r="C14" s="197">
        <v>0</v>
      </c>
      <c r="D14" s="198">
        <v>681.9</v>
      </c>
      <c r="E14" s="197">
        <v>0</v>
      </c>
      <c r="F14" s="185">
        <v>1128</v>
      </c>
      <c r="G14" s="184">
        <f t="shared" si="0"/>
        <v>446.1</v>
      </c>
      <c r="H14" s="184">
        <f t="shared" si="1"/>
        <v>165.42014958205016</v>
      </c>
      <c r="I14" s="184"/>
      <c r="J14" s="185"/>
      <c r="K14" s="185"/>
      <c r="L14" s="184"/>
      <c r="M14" s="184"/>
      <c r="N14" s="184"/>
      <c r="O14" s="184">
        <f t="shared" si="2"/>
        <v>0</v>
      </c>
      <c r="P14" s="184">
        <f t="shared" si="3"/>
        <v>681.9</v>
      </c>
      <c r="Q14" s="184">
        <f t="shared" si="4"/>
        <v>0</v>
      </c>
      <c r="R14" s="184">
        <f t="shared" si="5"/>
        <v>1128</v>
      </c>
      <c r="S14" s="184">
        <f t="shared" si="6"/>
        <v>446.1</v>
      </c>
      <c r="T14" s="184">
        <f t="shared" si="7"/>
        <v>165.42014958205016</v>
      </c>
    </row>
    <row r="15" spans="1:20" s="5" customFormat="1" ht="63">
      <c r="A15" s="2">
        <v>11010400</v>
      </c>
      <c r="B15" s="1" t="s">
        <v>9</v>
      </c>
      <c r="C15" s="197"/>
      <c r="D15" s="198">
        <v>19.7</v>
      </c>
      <c r="E15" s="197">
        <v>0</v>
      </c>
      <c r="F15" s="185">
        <v>178.6</v>
      </c>
      <c r="G15" s="184">
        <f t="shared" si="0"/>
        <v>158.9</v>
      </c>
      <c r="H15" s="184">
        <f t="shared" si="1"/>
        <v>906.5989847715736</v>
      </c>
      <c r="I15" s="184"/>
      <c r="J15" s="185"/>
      <c r="K15" s="185"/>
      <c r="L15" s="184"/>
      <c r="M15" s="184"/>
      <c r="N15" s="184"/>
      <c r="O15" s="184">
        <f t="shared" si="2"/>
        <v>0</v>
      </c>
      <c r="P15" s="184">
        <f t="shared" si="3"/>
        <v>19.7</v>
      </c>
      <c r="Q15" s="184">
        <f t="shared" si="4"/>
        <v>0</v>
      </c>
      <c r="R15" s="184">
        <f t="shared" si="5"/>
        <v>178.6</v>
      </c>
      <c r="S15" s="184">
        <f t="shared" si="6"/>
        <v>158.9</v>
      </c>
      <c r="T15" s="184">
        <f t="shared" si="7"/>
        <v>906.5989847715736</v>
      </c>
    </row>
    <row r="16" spans="1:20" s="5" customFormat="1" ht="60.75" customHeight="1">
      <c r="A16" s="2">
        <v>11010500</v>
      </c>
      <c r="B16" s="1" t="s">
        <v>10</v>
      </c>
      <c r="C16" s="197">
        <v>0</v>
      </c>
      <c r="D16" s="198">
        <v>158</v>
      </c>
      <c r="E16" s="197">
        <v>0</v>
      </c>
      <c r="F16" s="197">
        <v>361.1</v>
      </c>
      <c r="G16" s="184">
        <f t="shared" si="0"/>
        <v>203.10000000000002</v>
      </c>
      <c r="H16" s="184">
        <f t="shared" si="1"/>
        <v>228.5443037974684</v>
      </c>
      <c r="I16" s="184"/>
      <c r="J16" s="185"/>
      <c r="K16" s="185"/>
      <c r="L16" s="184"/>
      <c r="M16" s="184"/>
      <c r="N16" s="184"/>
      <c r="O16" s="184">
        <f t="shared" si="2"/>
        <v>0</v>
      </c>
      <c r="P16" s="184">
        <f t="shared" si="3"/>
        <v>158</v>
      </c>
      <c r="Q16" s="184">
        <f t="shared" si="4"/>
        <v>0</v>
      </c>
      <c r="R16" s="184">
        <f t="shared" si="5"/>
        <v>361.1</v>
      </c>
      <c r="S16" s="184">
        <f t="shared" si="6"/>
        <v>203.10000000000002</v>
      </c>
      <c r="T16" s="184">
        <f t="shared" si="7"/>
        <v>228.5443037974684</v>
      </c>
    </row>
    <row r="17" spans="1:20" s="5" customFormat="1" ht="20.25" customHeight="1">
      <c r="A17" s="2">
        <v>11020000</v>
      </c>
      <c r="B17" s="1" t="s">
        <v>11</v>
      </c>
      <c r="C17" s="197">
        <f>C18</f>
        <v>50.6</v>
      </c>
      <c r="D17" s="197">
        <f>D18</f>
        <v>50.6</v>
      </c>
      <c r="E17" s="197">
        <f>E18</f>
        <v>40.6</v>
      </c>
      <c r="F17" s="197">
        <f>F18</f>
        <v>97.9</v>
      </c>
      <c r="G17" s="184">
        <f t="shared" si="0"/>
        <v>47.300000000000004</v>
      </c>
      <c r="H17" s="184">
        <f t="shared" si="1"/>
        <v>193.47826086956525</v>
      </c>
      <c r="I17" s="184"/>
      <c r="J17" s="185"/>
      <c r="K17" s="185"/>
      <c r="L17" s="184"/>
      <c r="M17" s="184"/>
      <c r="N17" s="184"/>
      <c r="O17" s="184">
        <f t="shared" si="2"/>
        <v>50.6</v>
      </c>
      <c r="P17" s="184">
        <f t="shared" si="3"/>
        <v>50.6</v>
      </c>
      <c r="Q17" s="184">
        <f t="shared" si="4"/>
        <v>40.6</v>
      </c>
      <c r="R17" s="184">
        <f t="shared" si="5"/>
        <v>97.9</v>
      </c>
      <c r="S17" s="184">
        <f t="shared" si="6"/>
        <v>47.300000000000004</v>
      </c>
      <c r="T17" s="184">
        <f t="shared" si="7"/>
        <v>193.47826086956525</v>
      </c>
    </row>
    <row r="18" spans="1:20" s="5" customFormat="1" ht="44.25" customHeight="1">
      <c r="A18" s="2">
        <v>11020200</v>
      </c>
      <c r="B18" s="1" t="s">
        <v>12</v>
      </c>
      <c r="C18" s="197">
        <v>50.6</v>
      </c>
      <c r="D18" s="186">
        <v>50.6</v>
      </c>
      <c r="E18" s="186">
        <v>40.6</v>
      </c>
      <c r="F18" s="185">
        <v>97.9</v>
      </c>
      <c r="G18" s="184">
        <f t="shared" si="0"/>
        <v>47.300000000000004</v>
      </c>
      <c r="H18" s="184">
        <f t="shared" si="1"/>
        <v>193.47826086956525</v>
      </c>
      <c r="I18" s="184"/>
      <c r="J18" s="185"/>
      <c r="K18" s="185"/>
      <c r="L18" s="184"/>
      <c r="M18" s="184"/>
      <c r="N18" s="184"/>
      <c r="O18" s="184">
        <f t="shared" si="2"/>
        <v>50.6</v>
      </c>
      <c r="P18" s="184">
        <f t="shared" si="3"/>
        <v>50.6</v>
      </c>
      <c r="Q18" s="184">
        <f t="shared" si="4"/>
        <v>40.6</v>
      </c>
      <c r="R18" s="184">
        <f t="shared" si="5"/>
        <v>97.9</v>
      </c>
      <c r="S18" s="184">
        <f t="shared" si="6"/>
        <v>47.300000000000004</v>
      </c>
      <c r="T18" s="184">
        <f t="shared" si="7"/>
        <v>193.47826086956525</v>
      </c>
    </row>
    <row r="19" spans="1:20" s="5" customFormat="1" ht="31.5">
      <c r="A19" s="2">
        <v>13000000</v>
      </c>
      <c r="B19" s="1" t="s">
        <v>13</v>
      </c>
      <c r="C19" s="187">
        <f>C20+C21+C22</f>
        <v>774.5</v>
      </c>
      <c r="D19" s="187">
        <f>D20+D21+D22</f>
        <v>774.5</v>
      </c>
      <c r="E19" s="187">
        <f>E20+E21+E22</f>
        <v>60</v>
      </c>
      <c r="F19" s="187">
        <f>F20+F21+F22</f>
        <v>423.7</v>
      </c>
      <c r="G19" s="184">
        <f t="shared" si="0"/>
        <v>-350.8</v>
      </c>
      <c r="H19" s="184">
        <f t="shared" si="1"/>
        <v>54.7062621045836</v>
      </c>
      <c r="I19" s="184">
        <f>I20+I21</f>
        <v>0</v>
      </c>
      <c r="J19" s="184">
        <f>J20+J21</f>
        <v>0</v>
      </c>
      <c r="K19" s="184">
        <f>K20+K21</f>
        <v>0</v>
      </c>
      <c r="L19" s="184">
        <f>L20+L21</f>
        <v>0</v>
      </c>
      <c r="M19" s="184"/>
      <c r="N19" s="184"/>
      <c r="O19" s="184">
        <f t="shared" si="2"/>
        <v>774.5</v>
      </c>
      <c r="P19" s="184">
        <f t="shared" si="3"/>
        <v>774.5</v>
      </c>
      <c r="Q19" s="184">
        <f t="shared" si="4"/>
        <v>60</v>
      </c>
      <c r="R19" s="184">
        <f t="shared" si="5"/>
        <v>423.7</v>
      </c>
      <c r="S19" s="184">
        <f t="shared" si="6"/>
        <v>-350.8</v>
      </c>
      <c r="T19" s="184">
        <f t="shared" si="7"/>
        <v>54.7062621045836</v>
      </c>
    </row>
    <row r="20" spans="1:20" s="5" customFormat="1" ht="31.5">
      <c r="A20" s="2">
        <v>13010000</v>
      </c>
      <c r="B20" s="1" t="s">
        <v>14</v>
      </c>
      <c r="C20" s="197">
        <v>0</v>
      </c>
      <c r="D20" s="186"/>
      <c r="E20" s="186"/>
      <c r="F20" s="185"/>
      <c r="G20" s="184">
        <f t="shared" si="0"/>
        <v>0</v>
      </c>
      <c r="H20" s="184"/>
      <c r="I20" s="184"/>
      <c r="J20" s="185"/>
      <c r="K20" s="185"/>
      <c r="L20" s="184"/>
      <c r="M20" s="184"/>
      <c r="N20" s="184"/>
      <c r="O20" s="184">
        <f t="shared" si="2"/>
        <v>0</v>
      </c>
      <c r="P20" s="184">
        <f t="shared" si="3"/>
        <v>0</v>
      </c>
      <c r="Q20" s="184">
        <f t="shared" si="4"/>
        <v>0</v>
      </c>
      <c r="R20" s="184">
        <f t="shared" si="5"/>
        <v>0</v>
      </c>
      <c r="S20" s="184">
        <f t="shared" si="6"/>
        <v>0</v>
      </c>
      <c r="T20" s="184"/>
    </row>
    <row r="21" spans="1:20" s="16" customFormat="1" ht="78.75">
      <c r="A21" s="2">
        <v>13010200</v>
      </c>
      <c r="B21" s="1" t="s">
        <v>15</v>
      </c>
      <c r="C21" s="197">
        <v>753</v>
      </c>
      <c r="D21" s="186">
        <v>753</v>
      </c>
      <c r="E21" s="186">
        <v>60</v>
      </c>
      <c r="F21" s="185">
        <v>389.9</v>
      </c>
      <c r="G21" s="184">
        <f t="shared" si="0"/>
        <v>-363.1</v>
      </c>
      <c r="H21" s="184">
        <f t="shared" si="1"/>
        <v>51.77954847277556</v>
      </c>
      <c r="I21" s="184"/>
      <c r="J21" s="184"/>
      <c r="K21" s="184"/>
      <c r="L21" s="184"/>
      <c r="M21" s="184"/>
      <c r="N21" s="184"/>
      <c r="O21" s="184">
        <f t="shared" si="2"/>
        <v>753</v>
      </c>
      <c r="P21" s="184">
        <f t="shared" si="3"/>
        <v>753</v>
      </c>
      <c r="Q21" s="184">
        <f t="shared" si="4"/>
        <v>60</v>
      </c>
      <c r="R21" s="184">
        <f t="shared" si="5"/>
        <v>389.9</v>
      </c>
      <c r="S21" s="184">
        <f t="shared" si="6"/>
        <v>-363.1</v>
      </c>
      <c r="T21" s="184">
        <f t="shared" si="7"/>
        <v>51.77954847277556</v>
      </c>
    </row>
    <row r="22" spans="1:20" s="5" customFormat="1" ht="15.75">
      <c r="A22" s="2">
        <v>13030000</v>
      </c>
      <c r="B22" s="1" t="s">
        <v>16</v>
      </c>
      <c r="C22" s="197">
        <f>C23</f>
        <v>21.5</v>
      </c>
      <c r="D22" s="197">
        <f>D23</f>
        <v>21.5</v>
      </c>
      <c r="E22" s="197">
        <f>E23</f>
        <v>0</v>
      </c>
      <c r="F22" s="197">
        <f>F23</f>
        <v>33.8</v>
      </c>
      <c r="G22" s="184">
        <f t="shared" si="0"/>
        <v>12.299999999999997</v>
      </c>
      <c r="H22" s="184">
        <f t="shared" si="1"/>
        <v>157.2093023255814</v>
      </c>
      <c r="I22" s="184"/>
      <c r="J22" s="185"/>
      <c r="K22" s="185"/>
      <c r="L22" s="184"/>
      <c r="M22" s="184"/>
      <c r="N22" s="184"/>
      <c r="O22" s="184">
        <f t="shared" si="2"/>
        <v>21.5</v>
      </c>
      <c r="P22" s="184">
        <f t="shared" si="3"/>
        <v>21.5</v>
      </c>
      <c r="Q22" s="184">
        <f t="shared" si="4"/>
        <v>0</v>
      </c>
      <c r="R22" s="184">
        <f t="shared" si="5"/>
        <v>33.8</v>
      </c>
      <c r="S22" s="184">
        <f t="shared" si="6"/>
        <v>12.299999999999997</v>
      </c>
      <c r="T22" s="184">
        <f t="shared" si="7"/>
        <v>157.2093023255814</v>
      </c>
    </row>
    <row r="23" spans="1:20" s="5" customFormat="1" ht="47.25">
      <c r="A23" s="2">
        <v>13030200</v>
      </c>
      <c r="B23" s="1" t="s">
        <v>17</v>
      </c>
      <c r="C23" s="197">
        <v>21.5</v>
      </c>
      <c r="D23" s="188">
        <v>21.5</v>
      </c>
      <c r="E23" s="188">
        <v>0</v>
      </c>
      <c r="F23" s="184">
        <v>33.8</v>
      </c>
      <c r="G23" s="184">
        <f t="shared" si="0"/>
        <v>12.299999999999997</v>
      </c>
      <c r="H23" s="184">
        <f t="shared" si="1"/>
        <v>157.2093023255814</v>
      </c>
      <c r="I23" s="184"/>
      <c r="J23" s="184"/>
      <c r="K23" s="184"/>
      <c r="L23" s="184"/>
      <c r="M23" s="184"/>
      <c r="N23" s="184"/>
      <c r="O23" s="184">
        <f t="shared" si="2"/>
        <v>21.5</v>
      </c>
      <c r="P23" s="184">
        <f t="shared" si="3"/>
        <v>21.5</v>
      </c>
      <c r="Q23" s="184">
        <f t="shared" si="4"/>
        <v>0</v>
      </c>
      <c r="R23" s="184">
        <f t="shared" si="5"/>
        <v>33.8</v>
      </c>
      <c r="S23" s="184">
        <f t="shared" si="6"/>
        <v>12.299999999999997</v>
      </c>
      <c r="T23" s="184">
        <f t="shared" si="7"/>
        <v>157.2093023255814</v>
      </c>
    </row>
    <row r="24" spans="1:20" s="5" customFormat="1" ht="31.5">
      <c r="A24" s="2">
        <v>14000000</v>
      </c>
      <c r="B24" s="1" t="s">
        <v>18</v>
      </c>
      <c r="C24" s="196">
        <f>C25+C26+C27+C28+C29</f>
        <v>6892.9</v>
      </c>
      <c r="D24" s="196">
        <f>D25+D26+D27+D28+D29</f>
        <v>6892.9</v>
      </c>
      <c r="E24" s="196">
        <f>E25+E26+E27+E28+E29</f>
        <v>1239.3</v>
      </c>
      <c r="F24" s="196">
        <f>F25+F26+F27+F28+F29</f>
        <v>2474.2</v>
      </c>
      <c r="G24" s="184">
        <f t="shared" si="0"/>
        <v>-4418.7</v>
      </c>
      <c r="H24" s="184">
        <f t="shared" si="1"/>
        <v>35.89490635291387</v>
      </c>
      <c r="I24" s="184"/>
      <c r="J24" s="185"/>
      <c r="K24" s="185"/>
      <c r="L24" s="184"/>
      <c r="M24" s="184"/>
      <c r="N24" s="184"/>
      <c r="O24" s="184">
        <f t="shared" si="2"/>
        <v>6892.9</v>
      </c>
      <c r="P24" s="184">
        <f t="shared" si="3"/>
        <v>6892.9</v>
      </c>
      <c r="Q24" s="184">
        <f t="shared" si="4"/>
        <v>1239.3</v>
      </c>
      <c r="R24" s="184">
        <f t="shared" si="5"/>
        <v>2474.2</v>
      </c>
      <c r="S24" s="184">
        <f t="shared" si="6"/>
        <v>-4418.7</v>
      </c>
      <c r="T24" s="184">
        <f t="shared" si="7"/>
        <v>35.89490635291387</v>
      </c>
    </row>
    <row r="25" spans="1:20" s="5" customFormat="1" ht="31.5">
      <c r="A25" s="2">
        <v>14020000</v>
      </c>
      <c r="B25" s="1" t="s">
        <v>19</v>
      </c>
      <c r="C25" s="197">
        <v>0</v>
      </c>
      <c r="D25" s="186">
        <v>0</v>
      </c>
      <c r="E25" s="186"/>
      <c r="F25" s="185"/>
      <c r="G25" s="184">
        <f t="shared" si="0"/>
        <v>0</v>
      </c>
      <c r="H25" s="184"/>
      <c r="I25" s="184"/>
      <c r="J25" s="185"/>
      <c r="K25" s="185"/>
      <c r="L25" s="184"/>
      <c r="M25" s="184"/>
      <c r="N25" s="184"/>
      <c r="O25" s="184">
        <f t="shared" si="2"/>
        <v>0</v>
      </c>
      <c r="P25" s="184">
        <f t="shared" si="3"/>
        <v>0</v>
      </c>
      <c r="Q25" s="184">
        <f t="shared" si="4"/>
        <v>0</v>
      </c>
      <c r="R25" s="184">
        <f t="shared" si="5"/>
        <v>0</v>
      </c>
      <c r="S25" s="184">
        <f t="shared" si="6"/>
        <v>0</v>
      </c>
      <c r="T25" s="184"/>
    </row>
    <row r="26" spans="1:20" s="5" customFormat="1" ht="15.75">
      <c r="A26" s="2">
        <v>14021900</v>
      </c>
      <c r="B26" s="1" t="s">
        <v>20</v>
      </c>
      <c r="C26" s="197">
        <v>0</v>
      </c>
      <c r="D26" s="186">
        <v>0</v>
      </c>
      <c r="E26" s="186"/>
      <c r="F26" s="185">
        <v>129</v>
      </c>
      <c r="G26" s="184">
        <f t="shared" si="0"/>
        <v>129</v>
      </c>
      <c r="H26" s="184"/>
      <c r="I26" s="184"/>
      <c r="J26" s="185"/>
      <c r="K26" s="185"/>
      <c r="L26" s="184"/>
      <c r="M26" s="184"/>
      <c r="N26" s="184"/>
      <c r="O26" s="184">
        <f t="shared" si="2"/>
        <v>0</v>
      </c>
      <c r="P26" s="184">
        <f t="shared" si="3"/>
        <v>0</v>
      </c>
      <c r="Q26" s="184">
        <f t="shared" si="4"/>
        <v>0</v>
      </c>
      <c r="R26" s="184">
        <f t="shared" si="5"/>
        <v>129</v>
      </c>
      <c r="S26" s="184">
        <f t="shared" si="6"/>
        <v>129</v>
      </c>
      <c r="T26" s="184"/>
    </row>
    <row r="27" spans="1:20" s="5" customFormat="1" ht="47.25">
      <c r="A27" s="2">
        <v>14030000</v>
      </c>
      <c r="B27" s="1" t="s">
        <v>21</v>
      </c>
      <c r="C27" s="197">
        <v>0</v>
      </c>
      <c r="D27" s="186">
        <v>0</v>
      </c>
      <c r="E27" s="186"/>
      <c r="F27" s="185"/>
      <c r="G27" s="184">
        <f t="shared" si="0"/>
        <v>0</v>
      </c>
      <c r="H27" s="184"/>
      <c r="I27" s="184"/>
      <c r="J27" s="185"/>
      <c r="K27" s="185"/>
      <c r="L27" s="184"/>
      <c r="M27" s="184"/>
      <c r="N27" s="184"/>
      <c r="O27" s="184">
        <f t="shared" si="2"/>
        <v>0</v>
      </c>
      <c r="P27" s="184">
        <f t="shared" si="3"/>
        <v>0</v>
      </c>
      <c r="Q27" s="184">
        <f t="shared" si="4"/>
        <v>0</v>
      </c>
      <c r="R27" s="184">
        <f t="shared" si="5"/>
        <v>0</v>
      </c>
      <c r="S27" s="184">
        <f t="shared" si="6"/>
        <v>0</v>
      </c>
      <c r="T27" s="184"/>
    </row>
    <row r="28" spans="1:20" s="5" customFormat="1" ht="15.75">
      <c r="A28" s="2">
        <v>14031900</v>
      </c>
      <c r="B28" s="1" t="s">
        <v>20</v>
      </c>
      <c r="C28" s="197">
        <v>0</v>
      </c>
      <c r="D28" s="186">
        <v>0</v>
      </c>
      <c r="E28" s="186"/>
      <c r="F28" s="185">
        <v>472.7</v>
      </c>
      <c r="G28" s="184">
        <f t="shared" si="0"/>
        <v>472.7</v>
      </c>
      <c r="H28" s="184"/>
      <c r="I28" s="184"/>
      <c r="J28" s="185"/>
      <c r="K28" s="185"/>
      <c r="L28" s="184"/>
      <c r="M28" s="184"/>
      <c r="N28" s="184"/>
      <c r="O28" s="184">
        <f t="shared" si="2"/>
        <v>0</v>
      </c>
      <c r="P28" s="184">
        <f t="shared" si="3"/>
        <v>0</v>
      </c>
      <c r="Q28" s="184">
        <f t="shared" si="4"/>
        <v>0</v>
      </c>
      <c r="R28" s="184">
        <f t="shared" si="5"/>
        <v>472.7</v>
      </c>
      <c r="S28" s="184">
        <f t="shared" si="6"/>
        <v>472.7</v>
      </c>
      <c r="T28" s="184"/>
    </row>
    <row r="29" spans="1:20" s="5" customFormat="1" ht="47.25">
      <c r="A29" s="2">
        <v>14040000</v>
      </c>
      <c r="B29" s="1" t="s">
        <v>22</v>
      </c>
      <c r="C29" s="197">
        <v>6892.9</v>
      </c>
      <c r="D29" s="186">
        <v>6892.9</v>
      </c>
      <c r="E29" s="186">
        <v>1239.3</v>
      </c>
      <c r="F29" s="185">
        <v>1872.5</v>
      </c>
      <c r="G29" s="184">
        <f t="shared" si="0"/>
        <v>-5020.4</v>
      </c>
      <c r="H29" s="184">
        <f t="shared" si="1"/>
        <v>27.165634203310656</v>
      </c>
      <c r="I29" s="184"/>
      <c r="J29" s="185"/>
      <c r="K29" s="185"/>
      <c r="L29" s="184"/>
      <c r="M29" s="184"/>
      <c r="N29" s="184"/>
      <c r="O29" s="184">
        <f t="shared" si="2"/>
        <v>6892.9</v>
      </c>
      <c r="P29" s="184">
        <f t="shared" si="3"/>
        <v>6892.9</v>
      </c>
      <c r="Q29" s="184">
        <f t="shared" si="4"/>
        <v>1239.3</v>
      </c>
      <c r="R29" s="184">
        <f t="shared" si="5"/>
        <v>1872.5</v>
      </c>
      <c r="S29" s="184">
        <f t="shared" si="6"/>
        <v>-5020.4</v>
      </c>
      <c r="T29" s="184">
        <f t="shared" si="7"/>
        <v>27.165634203310656</v>
      </c>
    </row>
    <row r="30" spans="1:20" s="5" customFormat="1" ht="18" customHeight="1">
      <c r="A30" s="2">
        <v>18000000</v>
      </c>
      <c r="B30" s="1" t="s">
        <v>23</v>
      </c>
      <c r="C30" s="196">
        <f>C31+C32+C33+C34+C35+C36+C37+C38+C39+C40+C41+C42+C43+C51+C52+C53</f>
        <v>13488.4</v>
      </c>
      <c r="D30" s="196">
        <f>D31+D41+D43+D51+D52+D53</f>
        <v>14386.8</v>
      </c>
      <c r="E30" s="196">
        <f>E31+E41+E43+E51+E52+E53</f>
        <v>3223.7000000000003</v>
      </c>
      <c r="F30" s="196">
        <f>F31+F41+F43+F49+F50+F51+F52+F53</f>
        <v>12404.499999999998</v>
      </c>
      <c r="G30" s="184">
        <f t="shared" si="0"/>
        <v>-1982.300000000001</v>
      </c>
      <c r="H30" s="184">
        <f t="shared" si="1"/>
        <v>86.22139739205382</v>
      </c>
      <c r="I30" s="189">
        <f>I33+I34+I35+I36</f>
        <v>0</v>
      </c>
      <c r="J30" s="189">
        <f>J33+J34+J35+J36+J37</f>
        <v>0</v>
      </c>
      <c r="K30" s="189">
        <f>K33+K34</f>
        <v>0</v>
      </c>
      <c r="L30" s="189">
        <f>L33+L34</f>
        <v>0</v>
      </c>
      <c r="M30" s="184"/>
      <c r="N30" s="184"/>
      <c r="O30" s="184">
        <f t="shared" si="2"/>
        <v>13488.4</v>
      </c>
      <c r="P30" s="184">
        <f t="shared" si="3"/>
        <v>14386.8</v>
      </c>
      <c r="Q30" s="184">
        <f t="shared" si="4"/>
        <v>3223.7000000000003</v>
      </c>
      <c r="R30" s="184">
        <f t="shared" si="5"/>
        <v>12404.499999999998</v>
      </c>
      <c r="S30" s="184">
        <f t="shared" si="6"/>
        <v>-1982.300000000001</v>
      </c>
      <c r="T30" s="184">
        <f t="shared" si="7"/>
        <v>86.22139739205382</v>
      </c>
    </row>
    <row r="31" spans="1:20" s="5" customFormat="1" ht="15.75">
      <c r="A31" s="2">
        <v>18010000</v>
      </c>
      <c r="B31" s="1" t="s">
        <v>24</v>
      </c>
      <c r="C31" s="197"/>
      <c r="D31" s="190">
        <f>D32+D33+D34+D35+D36+D37+D38+D39+D40</f>
        <v>7613.4</v>
      </c>
      <c r="E31" s="190">
        <f>E32+E33+E34+E35+E36+E37+E38+E39+E40</f>
        <v>1601.3</v>
      </c>
      <c r="F31" s="190">
        <f>F32+F33+F34+F35+F36+F37+F38+F39+F40</f>
        <v>6003.5</v>
      </c>
      <c r="G31" s="184">
        <f t="shared" si="0"/>
        <v>-1609.8999999999996</v>
      </c>
      <c r="H31" s="184">
        <f t="shared" si="1"/>
        <v>78.85438831533875</v>
      </c>
      <c r="I31" s="184"/>
      <c r="J31" s="184"/>
      <c r="K31" s="184"/>
      <c r="L31" s="184"/>
      <c r="M31" s="184"/>
      <c r="N31" s="184"/>
      <c r="O31" s="184">
        <f t="shared" si="2"/>
        <v>0</v>
      </c>
      <c r="P31" s="184">
        <f t="shared" si="3"/>
        <v>7613.4</v>
      </c>
      <c r="Q31" s="184">
        <f t="shared" si="4"/>
        <v>1601.3</v>
      </c>
      <c r="R31" s="184">
        <f t="shared" si="5"/>
        <v>6003.5</v>
      </c>
      <c r="S31" s="184">
        <f t="shared" si="6"/>
        <v>-1609.8999999999996</v>
      </c>
      <c r="T31" s="184">
        <f t="shared" si="7"/>
        <v>78.85438831533875</v>
      </c>
    </row>
    <row r="32" spans="1:20" s="5" customFormat="1" ht="63">
      <c r="A32" s="2">
        <v>18010100</v>
      </c>
      <c r="B32" s="1" t="s">
        <v>25</v>
      </c>
      <c r="C32" s="197">
        <v>9.9</v>
      </c>
      <c r="D32" s="190">
        <v>9.9</v>
      </c>
      <c r="E32" s="188">
        <v>6.7</v>
      </c>
      <c r="F32" s="184">
        <v>12.3</v>
      </c>
      <c r="G32" s="184">
        <f t="shared" si="0"/>
        <v>2.4000000000000004</v>
      </c>
      <c r="H32" s="184">
        <f t="shared" si="1"/>
        <v>124.24242424242425</v>
      </c>
      <c r="I32" s="184"/>
      <c r="J32" s="184"/>
      <c r="K32" s="184"/>
      <c r="L32" s="184"/>
      <c r="M32" s="184"/>
      <c r="N32" s="184"/>
      <c r="O32" s="184">
        <f t="shared" si="2"/>
        <v>9.9</v>
      </c>
      <c r="P32" s="184">
        <f t="shared" si="3"/>
        <v>9.9</v>
      </c>
      <c r="Q32" s="184">
        <f t="shared" si="4"/>
        <v>6.7</v>
      </c>
      <c r="R32" s="184">
        <f t="shared" si="5"/>
        <v>12.3</v>
      </c>
      <c r="S32" s="184">
        <f t="shared" si="6"/>
        <v>2.4000000000000004</v>
      </c>
      <c r="T32" s="184">
        <f t="shared" si="7"/>
        <v>124.24242424242425</v>
      </c>
    </row>
    <row r="33" spans="1:20" s="5" customFormat="1" ht="63">
      <c r="A33" s="2">
        <v>18010200</v>
      </c>
      <c r="B33" s="1" t="s">
        <v>26</v>
      </c>
      <c r="C33" s="197">
        <v>165</v>
      </c>
      <c r="D33" s="187">
        <v>165</v>
      </c>
      <c r="E33" s="186">
        <v>13</v>
      </c>
      <c r="F33" s="185">
        <v>230.9</v>
      </c>
      <c r="G33" s="184">
        <f t="shared" si="0"/>
        <v>65.9</v>
      </c>
      <c r="H33" s="184">
        <f t="shared" si="1"/>
        <v>139.93939393939394</v>
      </c>
      <c r="I33" s="184"/>
      <c r="J33" s="184"/>
      <c r="K33" s="184"/>
      <c r="L33" s="184"/>
      <c r="M33" s="184"/>
      <c r="N33" s="184"/>
      <c r="O33" s="184">
        <f t="shared" si="2"/>
        <v>165</v>
      </c>
      <c r="P33" s="184">
        <f t="shared" si="3"/>
        <v>165</v>
      </c>
      <c r="Q33" s="184">
        <f t="shared" si="4"/>
        <v>13</v>
      </c>
      <c r="R33" s="184">
        <f t="shared" si="5"/>
        <v>230.9</v>
      </c>
      <c r="S33" s="184">
        <f t="shared" si="6"/>
        <v>65.9</v>
      </c>
      <c r="T33" s="184">
        <f t="shared" si="7"/>
        <v>139.93939393939394</v>
      </c>
    </row>
    <row r="34" spans="1:20" s="5" customFormat="1" ht="63">
      <c r="A34" s="2">
        <v>18010300</v>
      </c>
      <c r="B34" s="1" t="s">
        <v>27</v>
      </c>
      <c r="C34" s="197">
        <v>10.5</v>
      </c>
      <c r="D34" s="190">
        <v>10.5</v>
      </c>
      <c r="E34" s="188">
        <v>6.4</v>
      </c>
      <c r="F34" s="184">
        <v>167.8</v>
      </c>
      <c r="G34" s="184">
        <f t="shared" si="0"/>
        <v>157.3</v>
      </c>
      <c r="H34" s="184">
        <f t="shared" si="1"/>
        <v>1598.0952380952383</v>
      </c>
      <c r="I34" s="184"/>
      <c r="J34" s="184"/>
      <c r="K34" s="184"/>
      <c r="L34" s="184"/>
      <c r="M34" s="184"/>
      <c r="N34" s="184"/>
      <c r="O34" s="184">
        <f t="shared" si="2"/>
        <v>10.5</v>
      </c>
      <c r="P34" s="184">
        <f t="shared" si="3"/>
        <v>10.5</v>
      </c>
      <c r="Q34" s="184">
        <f t="shared" si="4"/>
        <v>6.4</v>
      </c>
      <c r="R34" s="184">
        <f t="shared" si="5"/>
        <v>167.8</v>
      </c>
      <c r="S34" s="184">
        <f t="shared" si="6"/>
        <v>157.3</v>
      </c>
      <c r="T34" s="184">
        <f t="shared" si="7"/>
        <v>1598.0952380952383</v>
      </c>
    </row>
    <row r="35" spans="1:20" s="5" customFormat="1" ht="63">
      <c r="A35" s="2">
        <v>18010400</v>
      </c>
      <c r="B35" s="1" t="s">
        <v>28</v>
      </c>
      <c r="C35" s="197">
        <v>270</v>
      </c>
      <c r="D35" s="190">
        <v>270</v>
      </c>
      <c r="E35" s="188">
        <v>66.3</v>
      </c>
      <c r="F35" s="184">
        <v>277.3</v>
      </c>
      <c r="G35" s="184">
        <f t="shared" si="0"/>
        <v>7.300000000000011</v>
      </c>
      <c r="H35" s="184">
        <f t="shared" si="1"/>
        <v>102.7037037037037</v>
      </c>
      <c r="I35" s="184">
        <f>I37</f>
        <v>0</v>
      </c>
      <c r="J35" s="184">
        <f>J36+J41</f>
        <v>0</v>
      </c>
      <c r="K35" s="184">
        <f>K36+K41</f>
        <v>0</v>
      </c>
      <c r="L35" s="184">
        <f>L36+L41</f>
        <v>0</v>
      </c>
      <c r="M35" s="184"/>
      <c r="N35" s="184"/>
      <c r="O35" s="184">
        <f t="shared" si="2"/>
        <v>270</v>
      </c>
      <c r="P35" s="184">
        <f t="shared" si="3"/>
        <v>270</v>
      </c>
      <c r="Q35" s="184">
        <f t="shared" si="4"/>
        <v>66.3</v>
      </c>
      <c r="R35" s="184">
        <f t="shared" si="5"/>
        <v>277.3</v>
      </c>
      <c r="S35" s="184">
        <f t="shared" si="6"/>
        <v>7.300000000000011</v>
      </c>
      <c r="T35" s="184">
        <f t="shared" si="7"/>
        <v>102.7037037037037</v>
      </c>
    </row>
    <row r="36" spans="1:20" s="5" customFormat="1" ht="15.75">
      <c r="A36" s="2">
        <v>18010500</v>
      </c>
      <c r="B36" s="1" t="s">
        <v>29</v>
      </c>
      <c r="C36" s="197">
        <v>2230</v>
      </c>
      <c r="D36" s="187">
        <v>2230</v>
      </c>
      <c r="E36" s="186">
        <v>605.7</v>
      </c>
      <c r="F36" s="185">
        <v>1337.4</v>
      </c>
      <c r="G36" s="184">
        <f t="shared" si="0"/>
        <v>-892.5999999999999</v>
      </c>
      <c r="H36" s="184">
        <f t="shared" si="1"/>
        <v>59.9730941704036</v>
      </c>
      <c r="I36" s="184"/>
      <c r="J36" s="184"/>
      <c r="K36" s="184"/>
      <c r="L36" s="184"/>
      <c r="M36" s="184"/>
      <c r="N36" s="184"/>
      <c r="O36" s="184">
        <f t="shared" si="2"/>
        <v>2230</v>
      </c>
      <c r="P36" s="184">
        <f t="shared" si="3"/>
        <v>2230</v>
      </c>
      <c r="Q36" s="184">
        <f t="shared" si="4"/>
        <v>605.7</v>
      </c>
      <c r="R36" s="184">
        <f t="shared" si="5"/>
        <v>1337.4</v>
      </c>
      <c r="S36" s="184">
        <f t="shared" si="6"/>
        <v>-892.5999999999999</v>
      </c>
      <c r="T36" s="184">
        <f t="shared" si="7"/>
        <v>59.9730941704036</v>
      </c>
    </row>
    <row r="37" spans="1:20" s="5" customFormat="1" ht="15.75">
      <c r="A37" s="2">
        <v>18010600</v>
      </c>
      <c r="B37" s="1" t="s">
        <v>30</v>
      </c>
      <c r="C37" s="197">
        <v>1950</v>
      </c>
      <c r="D37" s="199">
        <v>2005.5</v>
      </c>
      <c r="E37" s="197">
        <v>399.8</v>
      </c>
      <c r="F37" s="197">
        <v>1255.3</v>
      </c>
      <c r="G37" s="184">
        <f t="shared" si="0"/>
        <v>-750.2</v>
      </c>
      <c r="H37" s="184">
        <f t="shared" si="1"/>
        <v>62.59286960857642</v>
      </c>
      <c r="I37" s="184"/>
      <c r="J37" s="184">
        <v>0</v>
      </c>
      <c r="K37" s="184">
        <f>K38+K52+K66+K78</f>
        <v>0</v>
      </c>
      <c r="L37" s="184">
        <f>L38+L52+L66+L78</f>
        <v>0</v>
      </c>
      <c r="M37" s="184"/>
      <c r="N37" s="184"/>
      <c r="O37" s="184">
        <f t="shared" si="2"/>
        <v>1950</v>
      </c>
      <c r="P37" s="184">
        <f t="shared" si="3"/>
        <v>2005.5</v>
      </c>
      <c r="Q37" s="184">
        <f t="shared" si="4"/>
        <v>399.8</v>
      </c>
      <c r="R37" s="184">
        <f t="shared" si="5"/>
        <v>1255.3</v>
      </c>
      <c r="S37" s="184">
        <f t="shared" si="6"/>
        <v>-750.2</v>
      </c>
      <c r="T37" s="184">
        <f t="shared" si="7"/>
        <v>62.59286960857642</v>
      </c>
    </row>
    <row r="38" spans="1:20" s="5" customFormat="1" ht="15.75">
      <c r="A38" s="2">
        <v>18010700</v>
      </c>
      <c r="B38" s="1" t="s">
        <v>31</v>
      </c>
      <c r="C38" s="197">
        <v>1875</v>
      </c>
      <c r="D38" s="199">
        <v>1875</v>
      </c>
      <c r="E38" s="197">
        <v>222.1</v>
      </c>
      <c r="F38" s="197">
        <v>1809</v>
      </c>
      <c r="G38" s="184">
        <f t="shared" si="0"/>
        <v>-66</v>
      </c>
      <c r="H38" s="184">
        <f t="shared" si="1"/>
        <v>96.48</v>
      </c>
      <c r="I38" s="184">
        <f>I51</f>
        <v>0</v>
      </c>
      <c r="J38" s="184">
        <f>J51</f>
        <v>0</v>
      </c>
      <c r="K38" s="184">
        <f>K51</f>
        <v>0</v>
      </c>
      <c r="L38" s="184">
        <f>L51</f>
        <v>0</v>
      </c>
      <c r="M38" s="184"/>
      <c r="N38" s="184"/>
      <c r="O38" s="184">
        <f t="shared" si="2"/>
        <v>1875</v>
      </c>
      <c r="P38" s="184">
        <f t="shared" si="3"/>
        <v>1875</v>
      </c>
      <c r="Q38" s="184">
        <f t="shared" si="4"/>
        <v>222.1</v>
      </c>
      <c r="R38" s="184">
        <f t="shared" si="5"/>
        <v>1809</v>
      </c>
      <c r="S38" s="184">
        <f t="shared" si="6"/>
        <v>-66</v>
      </c>
      <c r="T38" s="184">
        <f t="shared" si="7"/>
        <v>96.48</v>
      </c>
    </row>
    <row r="39" spans="1:20" s="5" customFormat="1" ht="15.75">
      <c r="A39" s="2">
        <v>18010900</v>
      </c>
      <c r="B39" s="1" t="s">
        <v>32</v>
      </c>
      <c r="C39" s="197">
        <v>1035</v>
      </c>
      <c r="D39" s="187">
        <v>1035</v>
      </c>
      <c r="E39" s="186">
        <v>281.3</v>
      </c>
      <c r="F39" s="186">
        <v>911.2</v>
      </c>
      <c r="G39" s="184">
        <f t="shared" si="0"/>
        <v>-123.79999999999995</v>
      </c>
      <c r="H39" s="184">
        <f t="shared" si="1"/>
        <v>88.03864734299516</v>
      </c>
      <c r="I39" s="184"/>
      <c r="J39" s="185"/>
      <c r="K39" s="185"/>
      <c r="L39" s="184"/>
      <c r="M39" s="184"/>
      <c r="N39" s="184"/>
      <c r="O39" s="184">
        <f t="shared" si="2"/>
        <v>1035</v>
      </c>
      <c r="P39" s="184">
        <f t="shared" si="3"/>
        <v>1035</v>
      </c>
      <c r="Q39" s="184">
        <f t="shared" si="4"/>
        <v>281.3</v>
      </c>
      <c r="R39" s="184">
        <f t="shared" si="5"/>
        <v>911.2</v>
      </c>
      <c r="S39" s="184">
        <f t="shared" si="6"/>
        <v>-123.79999999999995</v>
      </c>
      <c r="T39" s="184">
        <f t="shared" si="7"/>
        <v>88.03864734299516</v>
      </c>
    </row>
    <row r="40" spans="1:20" s="5" customFormat="1" ht="15.75">
      <c r="A40" s="2">
        <v>18011000</v>
      </c>
      <c r="B40" s="1" t="s">
        <v>33</v>
      </c>
      <c r="C40" s="197">
        <v>12.5</v>
      </c>
      <c r="D40" s="199">
        <v>12.5</v>
      </c>
      <c r="E40" s="197">
        <v>0</v>
      </c>
      <c r="F40" s="185">
        <v>2.3</v>
      </c>
      <c r="G40" s="184">
        <f t="shared" si="0"/>
        <v>-10.2</v>
      </c>
      <c r="H40" s="184">
        <f t="shared" si="1"/>
        <v>18.4</v>
      </c>
      <c r="I40" s="184"/>
      <c r="J40" s="185"/>
      <c r="K40" s="185"/>
      <c r="L40" s="184"/>
      <c r="M40" s="184"/>
      <c r="N40" s="184"/>
      <c r="O40" s="184">
        <f t="shared" si="2"/>
        <v>12.5</v>
      </c>
      <c r="P40" s="184">
        <f t="shared" si="3"/>
        <v>12.5</v>
      </c>
      <c r="Q40" s="184">
        <f t="shared" si="4"/>
        <v>0</v>
      </c>
      <c r="R40" s="184">
        <f t="shared" si="5"/>
        <v>2.3</v>
      </c>
      <c r="S40" s="184">
        <f t="shared" si="6"/>
        <v>-10.2</v>
      </c>
      <c r="T40" s="184">
        <f t="shared" si="7"/>
        <v>18.4</v>
      </c>
    </row>
    <row r="41" spans="1:20" s="5" customFormat="1" ht="31.5">
      <c r="A41" s="2">
        <v>18020000</v>
      </c>
      <c r="B41" s="1" t="s">
        <v>34</v>
      </c>
      <c r="C41" s="197"/>
      <c r="D41" s="187">
        <f>D42</f>
        <v>170</v>
      </c>
      <c r="E41" s="187">
        <f>E42</f>
        <v>44.2</v>
      </c>
      <c r="F41" s="187">
        <f>F42</f>
        <v>140.4</v>
      </c>
      <c r="G41" s="184">
        <f t="shared" si="0"/>
        <v>-29.599999999999994</v>
      </c>
      <c r="H41" s="184">
        <f t="shared" si="1"/>
        <v>82.58823529411765</v>
      </c>
      <c r="I41" s="184"/>
      <c r="J41" s="185"/>
      <c r="K41" s="185"/>
      <c r="L41" s="184"/>
      <c r="M41" s="184"/>
      <c r="N41" s="184"/>
      <c r="O41" s="184">
        <f t="shared" si="2"/>
        <v>0</v>
      </c>
      <c r="P41" s="184">
        <f t="shared" si="3"/>
        <v>170</v>
      </c>
      <c r="Q41" s="184">
        <f t="shared" si="4"/>
        <v>44.2</v>
      </c>
      <c r="R41" s="184">
        <f t="shared" si="5"/>
        <v>140.4</v>
      </c>
      <c r="S41" s="184">
        <f t="shared" si="6"/>
        <v>-29.599999999999994</v>
      </c>
      <c r="T41" s="184">
        <f t="shared" si="7"/>
        <v>82.58823529411765</v>
      </c>
    </row>
    <row r="42" spans="1:20" s="5" customFormat="1" ht="31.5">
      <c r="A42" s="2">
        <v>18020100</v>
      </c>
      <c r="B42" s="1" t="s">
        <v>35</v>
      </c>
      <c r="C42" s="197">
        <v>170</v>
      </c>
      <c r="D42" s="190">
        <v>170</v>
      </c>
      <c r="E42" s="188">
        <v>44.2</v>
      </c>
      <c r="F42" s="184">
        <v>140.4</v>
      </c>
      <c r="G42" s="184">
        <f t="shared" si="0"/>
        <v>-29.599999999999994</v>
      </c>
      <c r="H42" s="184">
        <f t="shared" si="1"/>
        <v>82.58823529411765</v>
      </c>
      <c r="I42" s="184"/>
      <c r="J42" s="184"/>
      <c r="K42" s="184"/>
      <c r="L42" s="184"/>
      <c r="M42" s="184"/>
      <c r="N42" s="184"/>
      <c r="O42" s="184">
        <f t="shared" si="2"/>
        <v>170</v>
      </c>
      <c r="P42" s="184">
        <f t="shared" si="3"/>
        <v>170</v>
      </c>
      <c r="Q42" s="184">
        <f t="shared" si="4"/>
        <v>44.2</v>
      </c>
      <c r="R42" s="184">
        <f t="shared" si="5"/>
        <v>140.4</v>
      </c>
      <c r="S42" s="184">
        <f t="shared" si="6"/>
        <v>-29.599999999999994</v>
      </c>
      <c r="T42" s="184">
        <f t="shared" si="7"/>
        <v>82.58823529411765</v>
      </c>
    </row>
    <row r="43" spans="1:20" s="5" customFormat="1" ht="20.25" customHeight="1">
      <c r="A43" s="2">
        <v>18030000</v>
      </c>
      <c r="B43" s="1" t="s">
        <v>36</v>
      </c>
      <c r="C43" s="188">
        <f>C44</f>
        <v>2</v>
      </c>
      <c r="D43" s="190">
        <f>D44</f>
        <v>2</v>
      </c>
      <c r="E43" s="188">
        <f>E44</f>
        <v>0.3</v>
      </c>
      <c r="F43" s="188">
        <f>F44</f>
        <v>0.9</v>
      </c>
      <c r="G43" s="184">
        <f t="shared" si="0"/>
        <v>-1.1</v>
      </c>
      <c r="H43" s="184">
        <f t="shared" si="1"/>
        <v>45</v>
      </c>
      <c r="I43" s="184"/>
      <c r="J43" s="184"/>
      <c r="K43" s="184"/>
      <c r="L43" s="184"/>
      <c r="M43" s="184"/>
      <c r="N43" s="184"/>
      <c r="O43" s="184">
        <f t="shared" si="2"/>
        <v>2</v>
      </c>
      <c r="P43" s="184">
        <f t="shared" si="3"/>
        <v>2</v>
      </c>
      <c r="Q43" s="184">
        <f t="shared" si="4"/>
        <v>0.3</v>
      </c>
      <c r="R43" s="184">
        <f t="shared" si="5"/>
        <v>0.9</v>
      </c>
      <c r="S43" s="184">
        <f t="shared" si="6"/>
        <v>-1.1</v>
      </c>
      <c r="T43" s="184">
        <f t="shared" si="7"/>
        <v>45</v>
      </c>
    </row>
    <row r="44" spans="1:20" s="5" customFormat="1" ht="31.5">
      <c r="A44" s="2">
        <v>18030200</v>
      </c>
      <c r="B44" s="1" t="s">
        <v>37</v>
      </c>
      <c r="C44" s="197">
        <v>2</v>
      </c>
      <c r="D44" s="190">
        <v>2</v>
      </c>
      <c r="E44" s="188">
        <v>0.3</v>
      </c>
      <c r="F44" s="184">
        <v>0.9</v>
      </c>
      <c r="G44" s="184">
        <f t="shared" si="0"/>
        <v>-1.1</v>
      </c>
      <c r="H44" s="184">
        <f t="shared" si="1"/>
        <v>45</v>
      </c>
      <c r="I44" s="184"/>
      <c r="J44" s="184"/>
      <c r="K44" s="184"/>
      <c r="L44" s="184"/>
      <c r="M44" s="184"/>
      <c r="N44" s="184"/>
      <c r="O44" s="184">
        <f t="shared" si="2"/>
        <v>2</v>
      </c>
      <c r="P44" s="184">
        <f t="shared" si="3"/>
        <v>2</v>
      </c>
      <c r="Q44" s="184">
        <f t="shared" si="4"/>
        <v>0.3</v>
      </c>
      <c r="R44" s="184">
        <f t="shared" si="5"/>
        <v>0.9</v>
      </c>
      <c r="S44" s="184">
        <f t="shared" si="6"/>
        <v>-1.1</v>
      </c>
      <c r="T44" s="184">
        <f t="shared" si="7"/>
        <v>45</v>
      </c>
    </row>
    <row r="45" spans="1:20" s="5" customFormat="1" ht="48" customHeight="1" hidden="1">
      <c r="A45" s="2">
        <v>18040000</v>
      </c>
      <c r="B45" s="1" t="s">
        <v>38</v>
      </c>
      <c r="C45" s="197" t="e">
        <f>D45+#REF!</f>
        <v>#REF!</v>
      </c>
      <c r="D45" s="186">
        <v>0</v>
      </c>
      <c r="E45" s="186"/>
      <c r="F45" s="185">
        <v>0</v>
      </c>
      <c r="G45" s="184">
        <f t="shared" si="0"/>
        <v>0</v>
      </c>
      <c r="H45" s="184" t="e">
        <f t="shared" si="1"/>
        <v>#DIV/0!</v>
      </c>
      <c r="I45" s="184"/>
      <c r="J45" s="185"/>
      <c r="K45" s="185"/>
      <c r="L45" s="184"/>
      <c r="M45" s="184"/>
      <c r="N45" s="184" t="e">
        <f>L45/J45*100</f>
        <v>#DIV/0!</v>
      </c>
      <c r="O45" s="184" t="e">
        <f t="shared" si="2"/>
        <v>#REF!</v>
      </c>
      <c r="P45" s="184">
        <f t="shared" si="3"/>
        <v>0</v>
      </c>
      <c r="Q45" s="184">
        <f t="shared" si="4"/>
        <v>0</v>
      </c>
      <c r="R45" s="184">
        <f t="shared" si="5"/>
        <v>0</v>
      </c>
      <c r="S45" s="184">
        <f t="shared" si="6"/>
        <v>0</v>
      </c>
      <c r="T45" s="184" t="e">
        <f t="shared" si="7"/>
        <v>#DIV/0!</v>
      </c>
    </row>
    <row r="46" spans="1:20" s="5" customFormat="1" ht="63" hidden="1">
      <c r="A46" s="2">
        <v>18040100</v>
      </c>
      <c r="B46" s="1" t="s">
        <v>39</v>
      </c>
      <c r="C46" s="197" t="e">
        <f>D46+#REF!</f>
        <v>#REF!</v>
      </c>
      <c r="D46" s="188">
        <v>0</v>
      </c>
      <c r="E46" s="188"/>
      <c r="F46" s="184">
        <f>F47+F48</f>
        <v>0</v>
      </c>
      <c r="G46" s="184">
        <f t="shared" si="0"/>
        <v>0</v>
      </c>
      <c r="H46" s="184" t="e">
        <f t="shared" si="1"/>
        <v>#DIV/0!</v>
      </c>
      <c r="I46" s="184"/>
      <c r="J46" s="184"/>
      <c r="K46" s="184"/>
      <c r="L46" s="184"/>
      <c r="M46" s="184"/>
      <c r="N46" s="184" t="e">
        <f>L46/J46*100</f>
        <v>#DIV/0!</v>
      </c>
      <c r="O46" s="184" t="e">
        <f t="shared" si="2"/>
        <v>#REF!</v>
      </c>
      <c r="P46" s="184">
        <f t="shared" si="3"/>
        <v>0</v>
      </c>
      <c r="Q46" s="184">
        <f t="shared" si="4"/>
        <v>0</v>
      </c>
      <c r="R46" s="184">
        <f t="shared" si="5"/>
        <v>0</v>
      </c>
      <c r="S46" s="184">
        <f t="shared" si="6"/>
        <v>0</v>
      </c>
      <c r="T46" s="184" t="e">
        <f t="shared" si="7"/>
        <v>#DIV/0!</v>
      </c>
    </row>
    <row r="47" spans="1:20" s="5" customFormat="1" ht="63" hidden="1">
      <c r="A47" s="2">
        <v>18040600</v>
      </c>
      <c r="B47" s="1" t="s">
        <v>40</v>
      </c>
      <c r="C47" s="197"/>
      <c r="D47" s="186">
        <v>0</v>
      </c>
      <c r="E47" s="186"/>
      <c r="F47" s="185"/>
      <c r="G47" s="184">
        <f t="shared" si="0"/>
        <v>0</v>
      </c>
      <c r="H47" s="184" t="e">
        <f t="shared" si="1"/>
        <v>#DIV/0!</v>
      </c>
      <c r="I47" s="184"/>
      <c r="J47" s="185"/>
      <c r="K47" s="185"/>
      <c r="L47" s="184"/>
      <c r="M47" s="184"/>
      <c r="N47" s="184" t="e">
        <f>L47/J47*100</f>
        <v>#DIV/0!</v>
      </c>
      <c r="O47" s="184">
        <f t="shared" si="2"/>
        <v>0</v>
      </c>
      <c r="P47" s="184">
        <f t="shared" si="3"/>
        <v>0</v>
      </c>
      <c r="Q47" s="184">
        <f t="shared" si="4"/>
        <v>0</v>
      </c>
      <c r="R47" s="184">
        <f t="shared" si="5"/>
        <v>0</v>
      </c>
      <c r="S47" s="184">
        <f t="shared" si="6"/>
        <v>0</v>
      </c>
      <c r="T47" s="184" t="e">
        <f t="shared" si="7"/>
        <v>#DIV/0!</v>
      </c>
    </row>
    <row r="48" spans="1:20" s="5" customFormat="1" ht="15.75" hidden="1">
      <c r="A48" s="2">
        <v>18050000</v>
      </c>
      <c r="B48" s="1" t="s">
        <v>41</v>
      </c>
      <c r="C48" s="197" t="e">
        <f>D48+#REF!</f>
        <v>#REF!</v>
      </c>
      <c r="D48" s="186">
        <v>5758500</v>
      </c>
      <c r="E48" s="186"/>
      <c r="F48" s="185"/>
      <c r="G48" s="184">
        <f t="shared" si="0"/>
        <v>-5758500</v>
      </c>
      <c r="H48" s="184">
        <f t="shared" si="1"/>
        <v>0</v>
      </c>
      <c r="I48" s="184"/>
      <c r="J48" s="185"/>
      <c r="K48" s="185"/>
      <c r="L48" s="184"/>
      <c r="M48" s="184"/>
      <c r="N48" s="184" t="e">
        <f>L48/J48*100</f>
        <v>#DIV/0!</v>
      </c>
      <c r="O48" s="184" t="e">
        <f t="shared" si="2"/>
        <v>#REF!</v>
      </c>
      <c r="P48" s="184">
        <f t="shared" si="3"/>
        <v>5758500</v>
      </c>
      <c r="Q48" s="184">
        <f t="shared" si="4"/>
        <v>0</v>
      </c>
      <c r="R48" s="184">
        <f t="shared" si="5"/>
        <v>0</v>
      </c>
      <c r="S48" s="184">
        <f t="shared" si="6"/>
        <v>-5758500</v>
      </c>
      <c r="T48" s="184">
        <f t="shared" si="7"/>
        <v>0</v>
      </c>
    </row>
    <row r="49" spans="1:20" s="5" customFormat="1" ht="31.5">
      <c r="A49" s="2">
        <v>18040100</v>
      </c>
      <c r="B49" s="1" t="s">
        <v>128</v>
      </c>
      <c r="C49" s="197"/>
      <c r="D49" s="186">
        <v>0</v>
      </c>
      <c r="E49" s="186"/>
      <c r="F49" s="185">
        <v>-2.6</v>
      </c>
      <c r="G49" s="184">
        <f t="shared" si="0"/>
        <v>-2.6</v>
      </c>
      <c r="H49" s="184"/>
      <c r="I49" s="184"/>
      <c r="J49" s="185"/>
      <c r="K49" s="185"/>
      <c r="L49" s="184"/>
      <c r="M49" s="184"/>
      <c r="N49" s="184"/>
      <c r="O49" s="184">
        <f t="shared" si="2"/>
        <v>0</v>
      </c>
      <c r="P49" s="184">
        <f t="shared" si="3"/>
        <v>0</v>
      </c>
      <c r="Q49" s="184">
        <f t="shared" si="4"/>
        <v>0</v>
      </c>
      <c r="R49" s="184">
        <f t="shared" si="5"/>
        <v>-2.6</v>
      </c>
      <c r="S49" s="184">
        <f t="shared" si="6"/>
        <v>-2.6</v>
      </c>
      <c r="T49" s="184"/>
    </row>
    <row r="50" spans="1:20" s="5" customFormat="1" ht="31.5">
      <c r="A50" s="2">
        <v>18040600</v>
      </c>
      <c r="B50" s="1" t="s">
        <v>129</v>
      </c>
      <c r="C50" s="197"/>
      <c r="D50" s="186">
        <v>0</v>
      </c>
      <c r="E50" s="186"/>
      <c r="F50" s="185">
        <v>-0.6</v>
      </c>
      <c r="G50" s="184">
        <f t="shared" si="0"/>
        <v>-0.6</v>
      </c>
      <c r="H50" s="184"/>
      <c r="I50" s="184"/>
      <c r="J50" s="185"/>
      <c r="K50" s="185"/>
      <c r="L50" s="184"/>
      <c r="M50" s="184"/>
      <c r="N50" s="184"/>
      <c r="O50" s="184">
        <f t="shared" si="2"/>
        <v>0</v>
      </c>
      <c r="P50" s="184">
        <f t="shared" si="3"/>
        <v>0</v>
      </c>
      <c r="Q50" s="184">
        <f t="shared" si="4"/>
        <v>0</v>
      </c>
      <c r="R50" s="184">
        <f t="shared" si="5"/>
        <v>-0.6</v>
      </c>
      <c r="S50" s="184">
        <f t="shared" si="6"/>
        <v>-0.6</v>
      </c>
      <c r="T50" s="184"/>
    </row>
    <row r="51" spans="1:20" s="5" customFormat="1" ht="15.75">
      <c r="A51" s="2">
        <v>18050300</v>
      </c>
      <c r="B51" s="1" t="s">
        <v>42</v>
      </c>
      <c r="C51" s="197">
        <v>1435.5</v>
      </c>
      <c r="D51" s="187">
        <v>1572.6</v>
      </c>
      <c r="E51" s="186">
        <v>379.7</v>
      </c>
      <c r="F51" s="185">
        <v>1558.7</v>
      </c>
      <c r="G51" s="184">
        <f t="shared" si="0"/>
        <v>-13.899999999999864</v>
      </c>
      <c r="H51" s="184">
        <f t="shared" si="1"/>
        <v>99.11611344270635</v>
      </c>
      <c r="I51" s="184"/>
      <c r="J51" s="185"/>
      <c r="K51" s="185"/>
      <c r="L51" s="184"/>
      <c r="M51" s="184"/>
      <c r="N51" s="184"/>
      <c r="O51" s="184">
        <f t="shared" si="2"/>
        <v>1435.5</v>
      </c>
      <c r="P51" s="184">
        <f t="shared" si="3"/>
        <v>1572.6</v>
      </c>
      <c r="Q51" s="184">
        <f t="shared" si="4"/>
        <v>379.7</v>
      </c>
      <c r="R51" s="184">
        <f t="shared" si="5"/>
        <v>1558.7</v>
      </c>
      <c r="S51" s="184">
        <f t="shared" si="6"/>
        <v>-13.899999999999864</v>
      </c>
      <c r="T51" s="184">
        <f t="shared" si="7"/>
        <v>99.11611344270635</v>
      </c>
    </row>
    <row r="52" spans="1:20" s="5" customFormat="1" ht="15.75">
      <c r="A52" s="2">
        <v>18050400</v>
      </c>
      <c r="B52" s="1" t="s">
        <v>43</v>
      </c>
      <c r="C52" s="197">
        <v>4208</v>
      </c>
      <c r="D52" s="199">
        <v>4913.8</v>
      </c>
      <c r="E52" s="197">
        <v>1170.3</v>
      </c>
      <c r="F52" s="197">
        <v>4610.1</v>
      </c>
      <c r="G52" s="184">
        <f t="shared" si="0"/>
        <v>-303.6999999999998</v>
      </c>
      <c r="H52" s="184">
        <f t="shared" si="1"/>
        <v>93.8194472709512</v>
      </c>
      <c r="I52" s="184"/>
      <c r="J52" s="185"/>
      <c r="K52" s="185"/>
      <c r="L52" s="184"/>
      <c r="M52" s="184"/>
      <c r="N52" s="184"/>
      <c r="O52" s="184">
        <f t="shared" si="2"/>
        <v>4208</v>
      </c>
      <c r="P52" s="184">
        <f t="shared" si="3"/>
        <v>4913.8</v>
      </c>
      <c r="Q52" s="184">
        <f t="shared" si="4"/>
        <v>1170.3</v>
      </c>
      <c r="R52" s="184">
        <f t="shared" si="5"/>
        <v>4610.1</v>
      </c>
      <c r="S52" s="184">
        <f t="shared" si="6"/>
        <v>-303.6999999999998</v>
      </c>
      <c r="T52" s="184">
        <f t="shared" si="7"/>
        <v>93.8194472709512</v>
      </c>
    </row>
    <row r="53" spans="1:20" s="5" customFormat="1" ht="94.5">
      <c r="A53" s="2">
        <v>18050500</v>
      </c>
      <c r="B53" s="1" t="s">
        <v>44</v>
      </c>
      <c r="C53" s="197">
        <v>115</v>
      </c>
      <c r="D53" s="199">
        <v>115</v>
      </c>
      <c r="E53" s="197">
        <v>27.9</v>
      </c>
      <c r="F53" s="197">
        <v>94.1</v>
      </c>
      <c r="G53" s="184">
        <f t="shared" si="0"/>
        <v>-20.900000000000006</v>
      </c>
      <c r="H53" s="184">
        <f t="shared" si="1"/>
        <v>81.82608695652173</v>
      </c>
      <c r="I53" s="184"/>
      <c r="J53" s="184"/>
      <c r="K53" s="185"/>
      <c r="L53" s="184"/>
      <c r="M53" s="184"/>
      <c r="N53" s="184"/>
      <c r="O53" s="184">
        <f t="shared" si="2"/>
        <v>115</v>
      </c>
      <c r="P53" s="184">
        <f t="shared" si="3"/>
        <v>115</v>
      </c>
      <c r="Q53" s="184">
        <f t="shared" si="4"/>
        <v>27.9</v>
      </c>
      <c r="R53" s="184">
        <f t="shared" si="5"/>
        <v>94.1</v>
      </c>
      <c r="S53" s="184">
        <f t="shared" si="6"/>
        <v>-20.900000000000006</v>
      </c>
      <c r="T53" s="184">
        <f t="shared" si="7"/>
        <v>81.82608695652173</v>
      </c>
    </row>
    <row r="54" spans="1:20" s="5" customFormat="1" ht="15.75">
      <c r="A54" s="2">
        <v>19000000</v>
      </c>
      <c r="B54" s="1" t="s">
        <v>45</v>
      </c>
      <c r="C54" s="196">
        <f>C55+C56+C57+C58</f>
        <v>0</v>
      </c>
      <c r="D54" s="196">
        <v>0</v>
      </c>
      <c r="E54" s="196">
        <f>E55+E56+E57+E58</f>
        <v>0</v>
      </c>
      <c r="F54" s="196">
        <f>F55+F56+F57+F58</f>
        <v>0</v>
      </c>
      <c r="G54" s="184">
        <f t="shared" si="0"/>
        <v>0</v>
      </c>
      <c r="H54" s="184"/>
      <c r="I54" s="191">
        <f>I56+I57+I58</f>
        <v>27.799999999999997</v>
      </c>
      <c r="J54" s="191">
        <f>J56+J57+J58</f>
        <v>27.799999999999997</v>
      </c>
      <c r="K54" s="191">
        <f>K56+K57+K58</f>
        <v>0</v>
      </c>
      <c r="L54" s="191">
        <f>L56+L57+L58</f>
        <v>22.8</v>
      </c>
      <c r="M54" s="184">
        <f aca="true" t="shared" si="8" ref="M54:M59">L54-J54</f>
        <v>-4.9999999999999964</v>
      </c>
      <c r="N54" s="184">
        <f>L54/J54*100</f>
        <v>82.01438848920864</v>
      </c>
      <c r="O54" s="184">
        <f t="shared" si="2"/>
        <v>27.799999999999997</v>
      </c>
      <c r="P54" s="184">
        <f t="shared" si="3"/>
        <v>27.799999999999997</v>
      </c>
      <c r="Q54" s="184">
        <f t="shared" si="4"/>
        <v>0</v>
      </c>
      <c r="R54" s="184">
        <f t="shared" si="5"/>
        <v>22.8</v>
      </c>
      <c r="S54" s="184">
        <f t="shared" si="6"/>
        <v>-4.9999999999999964</v>
      </c>
      <c r="T54" s="184">
        <f t="shared" si="7"/>
        <v>82.01438848920864</v>
      </c>
    </row>
    <row r="55" spans="1:20" s="5" customFormat="1" ht="15.75">
      <c r="A55" s="2">
        <v>19010000</v>
      </c>
      <c r="B55" s="1" t="s">
        <v>46</v>
      </c>
      <c r="C55" s="197"/>
      <c r="D55" s="186">
        <v>0</v>
      </c>
      <c r="E55" s="186"/>
      <c r="F55" s="185"/>
      <c r="G55" s="184">
        <f t="shared" si="0"/>
        <v>0</v>
      </c>
      <c r="H55" s="184"/>
      <c r="I55" s="184"/>
      <c r="J55" s="185"/>
      <c r="K55" s="185"/>
      <c r="L55" s="184"/>
      <c r="M55" s="184">
        <f t="shared" si="8"/>
        <v>0</v>
      </c>
      <c r="N55" s="184"/>
      <c r="O55" s="184">
        <f t="shared" si="2"/>
        <v>0</v>
      </c>
      <c r="P55" s="184">
        <f t="shared" si="3"/>
        <v>0</v>
      </c>
      <c r="Q55" s="184">
        <f t="shared" si="4"/>
        <v>0</v>
      </c>
      <c r="R55" s="184">
        <f t="shared" si="5"/>
        <v>0</v>
      </c>
      <c r="S55" s="184">
        <f t="shared" si="6"/>
        <v>0</v>
      </c>
      <c r="T55" s="184"/>
    </row>
    <row r="56" spans="1:20" s="5" customFormat="1" ht="47.25">
      <c r="A56" s="2">
        <v>19010100</v>
      </c>
      <c r="B56" s="1" t="s">
        <v>47</v>
      </c>
      <c r="C56" s="197"/>
      <c r="D56" s="188">
        <v>0</v>
      </c>
      <c r="E56" s="188"/>
      <c r="F56" s="184"/>
      <c r="G56" s="184">
        <f t="shared" si="0"/>
        <v>0</v>
      </c>
      <c r="H56" s="184"/>
      <c r="I56" s="184">
        <v>16.7</v>
      </c>
      <c r="J56" s="184">
        <v>16.7</v>
      </c>
      <c r="K56" s="184"/>
      <c r="L56" s="184">
        <v>14.9</v>
      </c>
      <c r="M56" s="184">
        <f t="shared" si="8"/>
        <v>-1.799999999999999</v>
      </c>
      <c r="N56" s="184">
        <f>L56/J56*100</f>
        <v>89.22155688622755</v>
      </c>
      <c r="O56" s="184">
        <f t="shared" si="2"/>
        <v>16.7</v>
      </c>
      <c r="P56" s="184">
        <f t="shared" si="3"/>
        <v>16.7</v>
      </c>
      <c r="Q56" s="184">
        <f t="shared" si="4"/>
        <v>0</v>
      </c>
      <c r="R56" s="184">
        <f t="shared" si="5"/>
        <v>14.9</v>
      </c>
      <c r="S56" s="184">
        <f t="shared" si="6"/>
        <v>-1.799999999999999</v>
      </c>
      <c r="T56" s="184">
        <f t="shared" si="7"/>
        <v>89.22155688622755</v>
      </c>
    </row>
    <row r="57" spans="1:20" s="5" customFormat="1" ht="31.5">
      <c r="A57" s="2">
        <v>19010200</v>
      </c>
      <c r="B57" s="1" t="s">
        <v>48</v>
      </c>
      <c r="C57" s="197"/>
      <c r="D57" s="186">
        <v>0</v>
      </c>
      <c r="E57" s="186"/>
      <c r="F57" s="185"/>
      <c r="G57" s="184">
        <f t="shared" si="0"/>
        <v>0</v>
      </c>
      <c r="H57" s="184"/>
      <c r="I57" s="184">
        <v>1.5</v>
      </c>
      <c r="J57" s="185">
        <v>1.5</v>
      </c>
      <c r="K57" s="185"/>
      <c r="L57" s="184">
        <v>3.1</v>
      </c>
      <c r="M57" s="184">
        <f t="shared" si="8"/>
        <v>1.6</v>
      </c>
      <c r="N57" s="184">
        <f>L57/J57*100</f>
        <v>206.66666666666669</v>
      </c>
      <c r="O57" s="184">
        <f t="shared" si="2"/>
        <v>1.5</v>
      </c>
      <c r="P57" s="184">
        <f t="shared" si="3"/>
        <v>1.5</v>
      </c>
      <c r="Q57" s="184">
        <f t="shared" si="4"/>
        <v>0</v>
      </c>
      <c r="R57" s="184">
        <f t="shared" si="5"/>
        <v>3.1</v>
      </c>
      <c r="S57" s="184">
        <f t="shared" si="6"/>
        <v>1.6</v>
      </c>
      <c r="T57" s="184">
        <f t="shared" si="7"/>
        <v>206.66666666666669</v>
      </c>
    </row>
    <row r="58" spans="1:20" s="5" customFormat="1" ht="63">
      <c r="A58" s="2">
        <v>19010300</v>
      </c>
      <c r="B58" s="1" t="s">
        <v>49</v>
      </c>
      <c r="C58" s="197"/>
      <c r="D58" s="186">
        <v>0</v>
      </c>
      <c r="E58" s="186"/>
      <c r="F58" s="185"/>
      <c r="G58" s="184">
        <f t="shared" si="0"/>
        <v>0</v>
      </c>
      <c r="H58" s="184"/>
      <c r="I58" s="184">
        <v>9.6</v>
      </c>
      <c r="J58" s="185">
        <v>9.6</v>
      </c>
      <c r="K58" s="185"/>
      <c r="L58" s="184">
        <v>4.8</v>
      </c>
      <c r="M58" s="184">
        <f t="shared" si="8"/>
        <v>-4.8</v>
      </c>
      <c r="N58" s="184">
        <f>L58/J58*100</f>
        <v>50</v>
      </c>
      <c r="O58" s="184">
        <f t="shared" si="2"/>
        <v>9.6</v>
      </c>
      <c r="P58" s="184">
        <f t="shared" si="3"/>
        <v>9.6</v>
      </c>
      <c r="Q58" s="184">
        <f t="shared" si="4"/>
        <v>0</v>
      </c>
      <c r="R58" s="184">
        <f t="shared" si="5"/>
        <v>4.8</v>
      </c>
      <c r="S58" s="184">
        <f t="shared" si="6"/>
        <v>-4.8</v>
      </c>
      <c r="T58" s="184">
        <f t="shared" si="7"/>
        <v>50</v>
      </c>
    </row>
    <row r="59" spans="1:20" s="5" customFormat="1" ht="15.75">
      <c r="A59" s="2">
        <v>20000000</v>
      </c>
      <c r="B59" s="1" t="s">
        <v>50</v>
      </c>
      <c r="C59" s="196">
        <f>C60+C67+C79</f>
        <v>2491.0999999999995</v>
      </c>
      <c r="D59" s="196">
        <f>D60+D67+D79</f>
        <v>2491.0999999999995</v>
      </c>
      <c r="E59" s="196">
        <f>E60+E67+E79</f>
        <v>500.5</v>
      </c>
      <c r="F59" s="196">
        <f>F60+F67+F79</f>
        <v>2313.7</v>
      </c>
      <c r="G59" s="184">
        <f t="shared" si="0"/>
        <v>-177.39999999999964</v>
      </c>
      <c r="H59" s="184">
        <f t="shared" si="1"/>
        <v>92.87864798683314</v>
      </c>
      <c r="I59" s="196">
        <f>I60+I67+I79+I84</f>
        <v>2339</v>
      </c>
      <c r="J59" s="191">
        <f>J61+J67+J79+J84</f>
        <v>2341.1</v>
      </c>
      <c r="K59" s="191">
        <f>K61+K67+K79+K84</f>
        <v>0</v>
      </c>
      <c r="L59" s="191">
        <f>L61+L67+L79+L84</f>
        <v>2005.8000000000002</v>
      </c>
      <c r="M59" s="184">
        <f t="shared" si="8"/>
        <v>-335.2999999999997</v>
      </c>
      <c r="N59" s="184">
        <f>L59/J59*100</f>
        <v>85.67767288881296</v>
      </c>
      <c r="O59" s="184">
        <f t="shared" si="2"/>
        <v>4830.099999999999</v>
      </c>
      <c r="P59" s="184">
        <f t="shared" si="3"/>
        <v>4832.199999999999</v>
      </c>
      <c r="Q59" s="184">
        <f t="shared" si="4"/>
        <v>500.5</v>
      </c>
      <c r="R59" s="184">
        <f t="shared" si="5"/>
        <v>4319.5</v>
      </c>
      <c r="S59" s="184">
        <f t="shared" si="6"/>
        <v>-512.6999999999989</v>
      </c>
      <c r="T59" s="184">
        <f t="shared" si="7"/>
        <v>89.38992591366254</v>
      </c>
    </row>
    <row r="60" spans="1:20" s="5" customFormat="1" ht="31.5">
      <c r="A60" s="2">
        <v>21000000</v>
      </c>
      <c r="B60" s="1" t="s">
        <v>51</v>
      </c>
      <c r="C60" s="197">
        <f>C61+C63</f>
        <v>246.2</v>
      </c>
      <c r="D60" s="197">
        <f>D61+D63</f>
        <v>246.2</v>
      </c>
      <c r="E60" s="197">
        <f>E61+E63</f>
        <v>3.3</v>
      </c>
      <c r="F60" s="197">
        <f>F61+F63</f>
        <v>75.8</v>
      </c>
      <c r="G60" s="184">
        <f t="shared" si="0"/>
        <v>-170.39999999999998</v>
      </c>
      <c r="H60" s="184">
        <f t="shared" si="1"/>
        <v>30.787977254264824</v>
      </c>
      <c r="I60" s="184"/>
      <c r="J60" s="185"/>
      <c r="K60" s="185"/>
      <c r="L60" s="184"/>
      <c r="M60" s="184"/>
      <c r="N60" s="184"/>
      <c r="O60" s="184">
        <f t="shared" si="2"/>
        <v>246.2</v>
      </c>
      <c r="P60" s="184">
        <f t="shared" si="3"/>
        <v>246.2</v>
      </c>
      <c r="Q60" s="184">
        <f t="shared" si="4"/>
        <v>3.3</v>
      </c>
      <c r="R60" s="184">
        <f t="shared" si="5"/>
        <v>75.8</v>
      </c>
      <c r="S60" s="184">
        <f t="shared" si="6"/>
        <v>-170.39999999999998</v>
      </c>
      <c r="T60" s="184">
        <f t="shared" si="7"/>
        <v>30.787977254264824</v>
      </c>
    </row>
    <row r="61" spans="1:20" s="5" customFormat="1" ht="126">
      <c r="A61" s="2">
        <v>21010000</v>
      </c>
      <c r="B61" s="1" t="s">
        <v>52</v>
      </c>
      <c r="C61" s="197">
        <f>C62</f>
        <v>20</v>
      </c>
      <c r="D61" s="197">
        <f>D62</f>
        <v>20</v>
      </c>
      <c r="E61" s="197">
        <f>E62</f>
        <v>1.5</v>
      </c>
      <c r="F61" s="197">
        <f>F62</f>
        <v>12.1</v>
      </c>
      <c r="G61" s="184">
        <f t="shared" si="0"/>
        <v>-7.9</v>
      </c>
      <c r="H61" s="184">
        <f t="shared" si="1"/>
        <v>60.5</v>
      </c>
      <c r="I61" s="184"/>
      <c r="J61" s="185"/>
      <c r="K61" s="185"/>
      <c r="L61" s="184"/>
      <c r="M61" s="184"/>
      <c r="N61" s="184"/>
      <c r="O61" s="184">
        <f t="shared" si="2"/>
        <v>20</v>
      </c>
      <c r="P61" s="184">
        <f t="shared" si="3"/>
        <v>20</v>
      </c>
      <c r="Q61" s="184">
        <f t="shared" si="4"/>
        <v>1.5</v>
      </c>
      <c r="R61" s="184">
        <f t="shared" si="5"/>
        <v>12.1</v>
      </c>
      <c r="S61" s="184">
        <f t="shared" si="6"/>
        <v>-7.9</v>
      </c>
      <c r="T61" s="184">
        <f t="shared" si="7"/>
        <v>60.5</v>
      </c>
    </row>
    <row r="62" spans="1:20" s="5" customFormat="1" ht="63">
      <c r="A62" s="2">
        <v>21010300</v>
      </c>
      <c r="B62" s="1" t="s">
        <v>53</v>
      </c>
      <c r="C62" s="197">
        <v>20</v>
      </c>
      <c r="D62" s="186">
        <v>20</v>
      </c>
      <c r="E62" s="186">
        <v>1.5</v>
      </c>
      <c r="F62" s="185">
        <v>12.1</v>
      </c>
      <c r="G62" s="184">
        <f t="shared" si="0"/>
        <v>-7.9</v>
      </c>
      <c r="H62" s="184">
        <f t="shared" si="1"/>
        <v>60.5</v>
      </c>
      <c r="I62" s="184"/>
      <c r="J62" s="185"/>
      <c r="K62" s="185"/>
      <c r="L62" s="184"/>
      <c r="M62" s="184"/>
      <c r="N62" s="184"/>
      <c r="O62" s="184">
        <f t="shared" si="2"/>
        <v>20</v>
      </c>
      <c r="P62" s="184">
        <f t="shared" si="3"/>
        <v>20</v>
      </c>
      <c r="Q62" s="184">
        <f t="shared" si="4"/>
        <v>1.5</v>
      </c>
      <c r="R62" s="184">
        <f t="shared" si="5"/>
        <v>12.1</v>
      </c>
      <c r="S62" s="184">
        <f t="shared" si="6"/>
        <v>-7.9</v>
      </c>
      <c r="T62" s="184">
        <f t="shared" si="7"/>
        <v>60.5</v>
      </c>
    </row>
    <row r="63" spans="1:20" s="5" customFormat="1" ht="15.75">
      <c r="A63" s="2">
        <v>21080000</v>
      </c>
      <c r="B63" s="1" t="s">
        <v>54</v>
      </c>
      <c r="C63" s="197">
        <f>C64+C65</f>
        <v>226.2</v>
      </c>
      <c r="D63" s="197">
        <f>D64+D65</f>
        <v>226.2</v>
      </c>
      <c r="E63" s="197">
        <f>E64+E65</f>
        <v>1.8</v>
      </c>
      <c r="F63" s="197">
        <f>F64+F65+F66</f>
        <v>63.7</v>
      </c>
      <c r="G63" s="184">
        <f t="shared" si="0"/>
        <v>-162.5</v>
      </c>
      <c r="H63" s="184">
        <f t="shared" si="1"/>
        <v>28.16091954022989</v>
      </c>
      <c r="I63" s="184"/>
      <c r="J63" s="185"/>
      <c r="K63" s="185"/>
      <c r="L63" s="184"/>
      <c r="M63" s="184"/>
      <c r="N63" s="184"/>
      <c r="O63" s="184">
        <f t="shared" si="2"/>
        <v>226.2</v>
      </c>
      <c r="P63" s="184">
        <f t="shared" si="3"/>
        <v>226.2</v>
      </c>
      <c r="Q63" s="184">
        <f t="shared" si="4"/>
        <v>1.8</v>
      </c>
      <c r="R63" s="184">
        <f t="shared" si="5"/>
        <v>63.7</v>
      </c>
      <c r="S63" s="184">
        <f t="shared" si="6"/>
        <v>-162.5</v>
      </c>
      <c r="T63" s="184">
        <f t="shared" si="7"/>
        <v>28.16091954022989</v>
      </c>
    </row>
    <row r="64" spans="1:20" s="16" customFormat="1" ht="15.75">
      <c r="A64" s="2">
        <v>21080500</v>
      </c>
      <c r="B64" s="1" t="s">
        <v>55</v>
      </c>
      <c r="C64" s="197">
        <v>217.7</v>
      </c>
      <c r="D64" s="186">
        <v>217.7</v>
      </c>
      <c r="E64" s="186">
        <v>1.8</v>
      </c>
      <c r="F64" s="185"/>
      <c r="G64" s="184">
        <f t="shared" si="0"/>
        <v>-217.7</v>
      </c>
      <c r="H64" s="184">
        <f t="shared" si="1"/>
        <v>0</v>
      </c>
      <c r="I64" s="184"/>
      <c r="J64" s="185"/>
      <c r="K64" s="185"/>
      <c r="L64" s="184"/>
      <c r="M64" s="184"/>
      <c r="N64" s="184"/>
      <c r="O64" s="184">
        <f t="shared" si="2"/>
        <v>217.7</v>
      </c>
      <c r="P64" s="184">
        <f t="shared" si="3"/>
        <v>217.7</v>
      </c>
      <c r="Q64" s="184">
        <f t="shared" si="4"/>
        <v>1.8</v>
      </c>
      <c r="R64" s="184">
        <f t="shared" si="5"/>
        <v>0</v>
      </c>
      <c r="S64" s="184">
        <f t="shared" si="6"/>
        <v>-217.7</v>
      </c>
      <c r="T64" s="184">
        <f t="shared" si="7"/>
        <v>0</v>
      </c>
    </row>
    <row r="65" spans="1:20" s="5" customFormat="1" ht="15.75">
      <c r="A65" s="2">
        <v>21081100</v>
      </c>
      <c r="B65" s="1" t="s">
        <v>56</v>
      </c>
      <c r="C65" s="197">
        <v>8.5</v>
      </c>
      <c r="D65" s="186">
        <v>8.5</v>
      </c>
      <c r="E65" s="186"/>
      <c r="F65" s="185">
        <v>40.7</v>
      </c>
      <c r="G65" s="184">
        <f t="shared" si="0"/>
        <v>32.2</v>
      </c>
      <c r="H65" s="184">
        <f t="shared" si="1"/>
        <v>478.82352941176475</v>
      </c>
      <c r="I65" s="184"/>
      <c r="J65" s="185"/>
      <c r="K65" s="185"/>
      <c r="L65" s="184"/>
      <c r="M65" s="184"/>
      <c r="N65" s="184"/>
      <c r="O65" s="184">
        <f t="shared" si="2"/>
        <v>8.5</v>
      </c>
      <c r="P65" s="184">
        <f t="shared" si="3"/>
        <v>8.5</v>
      </c>
      <c r="Q65" s="184">
        <f t="shared" si="4"/>
        <v>0</v>
      </c>
      <c r="R65" s="184">
        <f t="shared" si="5"/>
        <v>40.7</v>
      </c>
      <c r="S65" s="184">
        <f t="shared" si="6"/>
        <v>32.2</v>
      </c>
      <c r="T65" s="184">
        <f t="shared" si="7"/>
        <v>478.82352941176475</v>
      </c>
    </row>
    <row r="66" spans="1:20" s="5" customFormat="1" ht="63">
      <c r="A66" s="2">
        <v>21081500</v>
      </c>
      <c r="B66" s="1" t="s">
        <v>57</v>
      </c>
      <c r="C66" s="197">
        <v>0</v>
      </c>
      <c r="D66" s="198">
        <v>0</v>
      </c>
      <c r="E66" s="197">
        <v>0</v>
      </c>
      <c r="F66" s="197">
        <v>23</v>
      </c>
      <c r="G66" s="184">
        <f t="shared" si="0"/>
        <v>23</v>
      </c>
      <c r="H66" s="184"/>
      <c r="I66" s="184"/>
      <c r="J66" s="184"/>
      <c r="K66" s="184"/>
      <c r="L66" s="184"/>
      <c r="M66" s="184"/>
      <c r="N66" s="184"/>
      <c r="O66" s="184">
        <f t="shared" si="2"/>
        <v>0</v>
      </c>
      <c r="P66" s="184">
        <f t="shared" si="3"/>
        <v>0</v>
      </c>
      <c r="Q66" s="184">
        <f t="shared" si="4"/>
        <v>0</v>
      </c>
      <c r="R66" s="184">
        <f t="shared" si="5"/>
        <v>23</v>
      </c>
      <c r="S66" s="184">
        <f t="shared" si="6"/>
        <v>23</v>
      </c>
      <c r="T66" s="184"/>
    </row>
    <row r="67" spans="1:20" s="5" customFormat="1" ht="31.5">
      <c r="A67" s="2">
        <v>22000000</v>
      </c>
      <c r="B67" s="1" t="s">
        <v>58</v>
      </c>
      <c r="C67" s="186">
        <f>C68+C74+C75</f>
        <v>2078.3999999999996</v>
      </c>
      <c r="D67" s="186">
        <f>D68+D74+D75</f>
        <v>2078.3999999999996</v>
      </c>
      <c r="E67" s="186">
        <f>E68+E74+E75</f>
        <v>473</v>
      </c>
      <c r="F67" s="186">
        <f>F68+F74+F75</f>
        <v>2133.2999999999997</v>
      </c>
      <c r="G67" s="184">
        <f t="shared" si="0"/>
        <v>54.90000000000009</v>
      </c>
      <c r="H67" s="184">
        <f t="shared" si="1"/>
        <v>102.64145496535797</v>
      </c>
      <c r="I67" s="184"/>
      <c r="J67" s="185"/>
      <c r="K67" s="185"/>
      <c r="L67" s="184"/>
      <c r="M67" s="184"/>
      <c r="N67" s="184"/>
      <c r="O67" s="184">
        <f t="shared" si="2"/>
        <v>2078.3999999999996</v>
      </c>
      <c r="P67" s="184">
        <f t="shared" si="3"/>
        <v>2078.3999999999996</v>
      </c>
      <c r="Q67" s="184">
        <f t="shared" si="4"/>
        <v>473</v>
      </c>
      <c r="R67" s="184">
        <f t="shared" si="5"/>
        <v>2133.2999999999997</v>
      </c>
      <c r="S67" s="184">
        <f t="shared" si="6"/>
        <v>54.90000000000009</v>
      </c>
      <c r="T67" s="184">
        <f t="shared" si="7"/>
        <v>102.64145496535797</v>
      </c>
    </row>
    <row r="68" spans="1:20" s="5" customFormat="1" ht="15.75">
      <c r="A68" s="2">
        <v>22010000</v>
      </c>
      <c r="B68" s="1" t="s">
        <v>59</v>
      </c>
      <c r="C68" s="197">
        <f>C69+C70+C71+C72</f>
        <v>1180.3999999999999</v>
      </c>
      <c r="D68" s="197">
        <f>D69+D70+D71+D72</f>
        <v>1180.3999999999999</v>
      </c>
      <c r="E68" s="197">
        <f>E69+E70+E71+E72</f>
        <v>270</v>
      </c>
      <c r="F68" s="197">
        <f>F69+F70+F71+F72</f>
        <v>1884.8</v>
      </c>
      <c r="G68" s="184">
        <f t="shared" si="0"/>
        <v>704.4000000000001</v>
      </c>
      <c r="H68" s="184">
        <f t="shared" si="1"/>
        <v>159.67468654693326</v>
      </c>
      <c r="I68" s="184"/>
      <c r="J68" s="185"/>
      <c r="K68" s="185"/>
      <c r="L68" s="184"/>
      <c r="M68" s="184"/>
      <c r="N68" s="184"/>
      <c r="O68" s="184">
        <f t="shared" si="2"/>
        <v>1180.3999999999999</v>
      </c>
      <c r="P68" s="184">
        <f t="shared" si="3"/>
        <v>1180.3999999999999</v>
      </c>
      <c r="Q68" s="184">
        <f t="shared" si="4"/>
        <v>270</v>
      </c>
      <c r="R68" s="184">
        <f t="shared" si="5"/>
        <v>1884.8</v>
      </c>
      <c r="S68" s="184">
        <f t="shared" si="6"/>
        <v>704.4000000000001</v>
      </c>
      <c r="T68" s="184">
        <f t="shared" si="7"/>
        <v>159.67468654693326</v>
      </c>
    </row>
    <row r="69" spans="1:20" s="5" customFormat="1" ht="60" customHeight="1">
      <c r="A69" s="2">
        <v>22010300</v>
      </c>
      <c r="B69" s="1" t="s">
        <v>60</v>
      </c>
      <c r="C69" s="197">
        <v>29</v>
      </c>
      <c r="D69" s="198">
        <v>29</v>
      </c>
      <c r="E69" s="197">
        <v>4.3</v>
      </c>
      <c r="F69" s="197">
        <v>67.5</v>
      </c>
      <c r="G69" s="184">
        <f t="shared" si="0"/>
        <v>38.5</v>
      </c>
      <c r="H69" s="184">
        <f t="shared" si="1"/>
        <v>232.75862068965517</v>
      </c>
      <c r="I69" s="184"/>
      <c r="J69" s="185"/>
      <c r="K69" s="185"/>
      <c r="L69" s="184"/>
      <c r="M69" s="184"/>
      <c r="N69" s="184"/>
      <c r="O69" s="184">
        <f t="shared" si="2"/>
        <v>29</v>
      </c>
      <c r="P69" s="184">
        <f t="shared" si="3"/>
        <v>29</v>
      </c>
      <c r="Q69" s="184">
        <f t="shared" si="4"/>
        <v>4.3</v>
      </c>
      <c r="R69" s="184">
        <f t="shared" si="5"/>
        <v>67.5</v>
      </c>
      <c r="S69" s="184">
        <f t="shared" si="6"/>
        <v>38.5</v>
      </c>
      <c r="T69" s="184">
        <f t="shared" si="7"/>
        <v>232.75862068965517</v>
      </c>
    </row>
    <row r="70" spans="1:20" s="5" customFormat="1" ht="31.5">
      <c r="A70" s="2">
        <v>22012500</v>
      </c>
      <c r="B70" s="1" t="s">
        <v>61</v>
      </c>
      <c r="C70" s="197">
        <v>956.6</v>
      </c>
      <c r="D70" s="186">
        <v>956.6</v>
      </c>
      <c r="E70" s="186">
        <v>243.5</v>
      </c>
      <c r="F70" s="185">
        <v>1634.7</v>
      </c>
      <c r="G70" s="184">
        <f t="shared" si="0"/>
        <v>678.1</v>
      </c>
      <c r="H70" s="184">
        <f t="shared" si="1"/>
        <v>170.8864729249425</v>
      </c>
      <c r="I70" s="184"/>
      <c r="J70" s="185"/>
      <c r="K70" s="185"/>
      <c r="L70" s="184"/>
      <c r="M70" s="184"/>
      <c r="N70" s="184"/>
      <c r="O70" s="184">
        <f t="shared" si="2"/>
        <v>956.6</v>
      </c>
      <c r="P70" s="184">
        <f t="shared" si="3"/>
        <v>956.6</v>
      </c>
      <c r="Q70" s="184">
        <f t="shared" si="4"/>
        <v>243.5</v>
      </c>
      <c r="R70" s="184">
        <f t="shared" si="5"/>
        <v>1634.7</v>
      </c>
      <c r="S70" s="184">
        <f t="shared" si="6"/>
        <v>678.1</v>
      </c>
      <c r="T70" s="184">
        <f t="shared" si="7"/>
        <v>170.8864729249425</v>
      </c>
    </row>
    <row r="71" spans="1:20" s="5" customFormat="1" ht="47.25">
      <c r="A71" s="2">
        <v>22012600</v>
      </c>
      <c r="B71" s="1" t="s">
        <v>62</v>
      </c>
      <c r="C71" s="197">
        <v>185</v>
      </c>
      <c r="D71" s="186">
        <v>185</v>
      </c>
      <c r="E71" s="186">
        <v>21.9</v>
      </c>
      <c r="F71" s="185">
        <v>173.6</v>
      </c>
      <c r="G71" s="184">
        <f t="shared" si="0"/>
        <v>-11.400000000000006</v>
      </c>
      <c r="H71" s="184">
        <f t="shared" si="1"/>
        <v>93.83783783783784</v>
      </c>
      <c r="I71" s="184"/>
      <c r="J71" s="185"/>
      <c r="K71" s="185"/>
      <c r="L71" s="184"/>
      <c r="M71" s="184"/>
      <c r="N71" s="184"/>
      <c r="O71" s="184">
        <f t="shared" si="2"/>
        <v>185</v>
      </c>
      <c r="P71" s="184">
        <f t="shared" si="3"/>
        <v>185</v>
      </c>
      <c r="Q71" s="184">
        <f t="shared" si="4"/>
        <v>21.9</v>
      </c>
      <c r="R71" s="184">
        <f t="shared" si="5"/>
        <v>173.6</v>
      </c>
      <c r="S71" s="184">
        <f t="shared" si="6"/>
        <v>-11.400000000000006</v>
      </c>
      <c r="T71" s="184">
        <f t="shared" si="7"/>
        <v>93.83783783783784</v>
      </c>
    </row>
    <row r="72" spans="1:20" s="5" customFormat="1" ht="15" customHeight="1">
      <c r="A72" s="2">
        <v>22012900</v>
      </c>
      <c r="B72" s="1" t="s">
        <v>63</v>
      </c>
      <c r="C72" s="197">
        <v>9.8</v>
      </c>
      <c r="D72" s="186">
        <v>9.8</v>
      </c>
      <c r="E72" s="186">
        <v>0.3</v>
      </c>
      <c r="F72" s="185">
        <v>9</v>
      </c>
      <c r="G72" s="184">
        <f t="shared" si="0"/>
        <v>-0.8000000000000007</v>
      </c>
      <c r="H72" s="184">
        <f t="shared" si="1"/>
        <v>91.83673469387755</v>
      </c>
      <c r="I72" s="184"/>
      <c r="J72" s="185"/>
      <c r="K72" s="185"/>
      <c r="L72" s="184"/>
      <c r="M72" s="184"/>
      <c r="N72" s="184"/>
      <c r="O72" s="184">
        <f t="shared" si="2"/>
        <v>9.8</v>
      </c>
      <c r="P72" s="184">
        <f t="shared" si="3"/>
        <v>9.8</v>
      </c>
      <c r="Q72" s="184">
        <f t="shared" si="4"/>
        <v>0.3</v>
      </c>
      <c r="R72" s="184">
        <f t="shared" si="5"/>
        <v>9</v>
      </c>
      <c r="S72" s="184">
        <f t="shared" si="6"/>
        <v>-0.8000000000000007</v>
      </c>
      <c r="T72" s="184">
        <f t="shared" si="7"/>
        <v>91.83673469387755</v>
      </c>
    </row>
    <row r="73" spans="1:20" s="5" customFormat="1" ht="63" customHeight="1">
      <c r="A73" s="2">
        <v>22080000</v>
      </c>
      <c r="B73" s="1" t="s">
        <v>64</v>
      </c>
      <c r="C73" s="197">
        <f>C74</f>
        <v>163</v>
      </c>
      <c r="D73" s="197">
        <f>D74</f>
        <v>163</v>
      </c>
      <c r="E73" s="197">
        <f>E74</f>
        <v>32.2</v>
      </c>
      <c r="F73" s="197">
        <f>F74</f>
        <v>230.9</v>
      </c>
      <c r="G73" s="184">
        <f t="shared" si="0"/>
        <v>67.9</v>
      </c>
      <c r="H73" s="184">
        <f t="shared" si="1"/>
        <v>141.6564417177914</v>
      </c>
      <c r="I73" s="184"/>
      <c r="J73" s="185"/>
      <c r="K73" s="185"/>
      <c r="L73" s="184"/>
      <c r="M73" s="184"/>
      <c r="N73" s="184"/>
      <c r="O73" s="184">
        <f t="shared" si="2"/>
        <v>163</v>
      </c>
      <c r="P73" s="184">
        <f t="shared" si="3"/>
        <v>163</v>
      </c>
      <c r="Q73" s="184">
        <f t="shared" si="4"/>
        <v>32.2</v>
      </c>
      <c r="R73" s="184">
        <f t="shared" si="5"/>
        <v>230.9</v>
      </c>
      <c r="S73" s="184">
        <f t="shared" si="6"/>
        <v>67.9</v>
      </c>
      <c r="T73" s="184">
        <f t="shared" si="7"/>
        <v>141.6564417177914</v>
      </c>
    </row>
    <row r="74" spans="1:20" s="5" customFormat="1" ht="75.75" customHeight="1">
      <c r="A74" s="2">
        <v>22080400</v>
      </c>
      <c r="B74" s="1" t="s">
        <v>65</v>
      </c>
      <c r="C74" s="197">
        <v>163</v>
      </c>
      <c r="D74" s="186">
        <v>163</v>
      </c>
      <c r="E74" s="186">
        <v>32.2</v>
      </c>
      <c r="F74" s="185">
        <v>230.9</v>
      </c>
      <c r="G74" s="184">
        <f t="shared" si="0"/>
        <v>67.9</v>
      </c>
      <c r="H74" s="184">
        <f t="shared" si="1"/>
        <v>141.6564417177914</v>
      </c>
      <c r="I74" s="184"/>
      <c r="J74" s="185"/>
      <c r="K74" s="185"/>
      <c r="L74" s="184"/>
      <c r="M74" s="184"/>
      <c r="N74" s="184"/>
      <c r="O74" s="184">
        <f t="shared" si="2"/>
        <v>163</v>
      </c>
      <c r="P74" s="184">
        <f t="shared" si="3"/>
        <v>163</v>
      </c>
      <c r="Q74" s="184">
        <f t="shared" si="4"/>
        <v>32.2</v>
      </c>
      <c r="R74" s="184">
        <f t="shared" si="5"/>
        <v>230.9</v>
      </c>
      <c r="S74" s="184">
        <f t="shared" si="6"/>
        <v>67.9</v>
      </c>
      <c r="T74" s="184">
        <f t="shared" si="7"/>
        <v>141.6564417177914</v>
      </c>
    </row>
    <row r="75" spans="1:20" s="5" customFormat="1" ht="15.75">
      <c r="A75" s="2">
        <v>22090000</v>
      </c>
      <c r="B75" s="1" t="s">
        <v>66</v>
      </c>
      <c r="C75" s="197">
        <f>C76+C77+C78</f>
        <v>735</v>
      </c>
      <c r="D75" s="197">
        <f>D76+D77+D78</f>
        <v>735</v>
      </c>
      <c r="E75" s="197">
        <f>E76+E77+E78</f>
        <v>170.8</v>
      </c>
      <c r="F75" s="197">
        <f>F76+F77+F78</f>
        <v>17.6</v>
      </c>
      <c r="G75" s="184">
        <f aca="true" t="shared" si="9" ref="G75:G117">F75-D75</f>
        <v>-717.4</v>
      </c>
      <c r="H75" s="184">
        <f aca="true" t="shared" si="10" ref="H75:H124">F75/D75*100</f>
        <v>2.3945578231292517</v>
      </c>
      <c r="I75" s="184"/>
      <c r="J75" s="185"/>
      <c r="K75" s="185"/>
      <c r="L75" s="184"/>
      <c r="M75" s="184"/>
      <c r="N75" s="184"/>
      <c r="O75" s="184">
        <f aca="true" t="shared" si="11" ref="O75:O124">C75+I75</f>
        <v>735</v>
      </c>
      <c r="P75" s="184">
        <f aca="true" t="shared" si="12" ref="P75:P117">D75+J75</f>
        <v>735</v>
      </c>
      <c r="Q75" s="184">
        <f aca="true" t="shared" si="13" ref="Q75:Q117">E75</f>
        <v>170.8</v>
      </c>
      <c r="R75" s="184">
        <f aca="true" t="shared" si="14" ref="R75:R124">F75+L75</f>
        <v>17.6</v>
      </c>
      <c r="S75" s="184">
        <f aca="true" t="shared" si="15" ref="S75:S124">R75-P75</f>
        <v>-717.4</v>
      </c>
      <c r="T75" s="184">
        <f aca="true" t="shared" si="16" ref="T75:T124">R75/P75*100</f>
        <v>2.3945578231292517</v>
      </c>
    </row>
    <row r="76" spans="1:20" s="5" customFormat="1" ht="63">
      <c r="A76" s="2">
        <v>22090100</v>
      </c>
      <c r="B76" s="1" t="s">
        <v>67</v>
      </c>
      <c r="C76" s="197"/>
      <c r="D76" s="188">
        <v>0</v>
      </c>
      <c r="E76" s="188"/>
      <c r="F76" s="184">
        <v>5.3</v>
      </c>
      <c r="G76" s="184">
        <f t="shared" si="9"/>
        <v>5.3</v>
      </c>
      <c r="H76" s="184"/>
      <c r="I76" s="184"/>
      <c r="J76" s="184"/>
      <c r="K76" s="184"/>
      <c r="L76" s="184"/>
      <c r="M76" s="184"/>
      <c r="N76" s="184"/>
      <c r="O76" s="184">
        <f t="shared" si="11"/>
        <v>0</v>
      </c>
      <c r="P76" s="184">
        <f t="shared" si="12"/>
        <v>0</v>
      </c>
      <c r="Q76" s="184">
        <f t="shared" si="13"/>
        <v>0</v>
      </c>
      <c r="R76" s="184">
        <f t="shared" si="14"/>
        <v>5.3</v>
      </c>
      <c r="S76" s="184">
        <f t="shared" si="15"/>
        <v>5.3</v>
      </c>
      <c r="T76" s="184"/>
    </row>
    <row r="77" spans="1:20" s="5" customFormat="1" ht="31.5">
      <c r="A77" s="2">
        <v>22090200</v>
      </c>
      <c r="B77" s="1" t="s">
        <v>68</v>
      </c>
      <c r="C77" s="197"/>
      <c r="D77" s="186">
        <v>0</v>
      </c>
      <c r="E77" s="186"/>
      <c r="F77" s="185">
        <v>0.3</v>
      </c>
      <c r="G77" s="184">
        <f t="shared" si="9"/>
        <v>0.3</v>
      </c>
      <c r="H77" s="184"/>
      <c r="I77" s="184"/>
      <c r="J77" s="185"/>
      <c r="K77" s="185"/>
      <c r="L77" s="184"/>
      <c r="M77" s="184"/>
      <c r="N77" s="184"/>
      <c r="O77" s="184">
        <f t="shared" si="11"/>
        <v>0</v>
      </c>
      <c r="P77" s="184">
        <f t="shared" si="12"/>
        <v>0</v>
      </c>
      <c r="Q77" s="184">
        <f t="shared" si="13"/>
        <v>0</v>
      </c>
      <c r="R77" s="184">
        <f t="shared" si="14"/>
        <v>0.3</v>
      </c>
      <c r="S77" s="184">
        <f t="shared" si="15"/>
        <v>0.3</v>
      </c>
      <c r="T77" s="184"/>
    </row>
    <row r="78" spans="1:20" s="5" customFormat="1" ht="47.25">
      <c r="A78" s="2">
        <v>22090400</v>
      </c>
      <c r="B78" s="1" t="s">
        <v>69</v>
      </c>
      <c r="C78" s="197">
        <v>735</v>
      </c>
      <c r="D78" s="186">
        <v>735</v>
      </c>
      <c r="E78" s="186">
        <v>170.8</v>
      </c>
      <c r="F78" s="185">
        <v>12</v>
      </c>
      <c r="G78" s="184">
        <f t="shared" si="9"/>
        <v>-723</v>
      </c>
      <c r="H78" s="184">
        <f t="shared" si="10"/>
        <v>1.6326530612244898</v>
      </c>
      <c r="I78" s="184"/>
      <c r="J78" s="184"/>
      <c r="K78" s="184">
        <f>K79+K80</f>
        <v>0</v>
      </c>
      <c r="L78" s="184"/>
      <c r="M78" s="184">
        <f>L78-J78</f>
        <v>0</v>
      </c>
      <c r="N78" s="184"/>
      <c r="O78" s="184">
        <f t="shared" si="11"/>
        <v>735</v>
      </c>
      <c r="P78" s="184">
        <f t="shared" si="12"/>
        <v>735</v>
      </c>
      <c r="Q78" s="184">
        <f t="shared" si="13"/>
        <v>170.8</v>
      </c>
      <c r="R78" s="184">
        <f t="shared" si="14"/>
        <v>12</v>
      </c>
      <c r="S78" s="184">
        <f t="shared" si="15"/>
        <v>-723</v>
      </c>
      <c r="T78" s="184">
        <f t="shared" si="16"/>
        <v>1.6326530612244898</v>
      </c>
    </row>
    <row r="79" spans="1:20" s="5" customFormat="1" ht="15.75">
      <c r="A79" s="2">
        <v>24000000</v>
      </c>
      <c r="B79" s="1" t="s">
        <v>70</v>
      </c>
      <c r="C79" s="196">
        <f>C80</f>
        <v>166.5</v>
      </c>
      <c r="D79" s="196">
        <f aca="true" t="shared" si="17" ref="D79:F80">D80</f>
        <v>166.5</v>
      </c>
      <c r="E79" s="196">
        <f t="shared" si="17"/>
        <v>24.2</v>
      </c>
      <c r="F79" s="196">
        <f t="shared" si="17"/>
        <v>104.6</v>
      </c>
      <c r="G79" s="184">
        <f t="shared" si="9"/>
        <v>-61.900000000000006</v>
      </c>
      <c r="H79" s="184">
        <f t="shared" si="10"/>
        <v>62.82282282282282</v>
      </c>
      <c r="I79" s="189">
        <f>I80+I83</f>
        <v>100</v>
      </c>
      <c r="J79" s="189">
        <f>J80+J83</f>
        <v>100</v>
      </c>
      <c r="K79" s="189">
        <f>K80+K83</f>
        <v>0</v>
      </c>
      <c r="L79" s="189">
        <f>L80+L83</f>
        <v>71.7</v>
      </c>
      <c r="M79" s="184">
        <f>L79-J79</f>
        <v>-28.299999999999997</v>
      </c>
      <c r="N79" s="184">
        <f>L79/J79*100</f>
        <v>71.7</v>
      </c>
      <c r="O79" s="184">
        <f t="shared" si="11"/>
        <v>266.5</v>
      </c>
      <c r="P79" s="184">
        <f t="shared" si="12"/>
        <v>266.5</v>
      </c>
      <c r="Q79" s="184">
        <f t="shared" si="13"/>
        <v>24.2</v>
      </c>
      <c r="R79" s="184">
        <f t="shared" si="14"/>
        <v>176.3</v>
      </c>
      <c r="S79" s="184">
        <f t="shared" si="15"/>
        <v>-90.19999999999999</v>
      </c>
      <c r="T79" s="184">
        <f t="shared" si="16"/>
        <v>66.15384615384616</v>
      </c>
    </row>
    <row r="80" spans="1:20" s="5" customFormat="1" ht="15.75">
      <c r="A80" s="2">
        <v>24060000</v>
      </c>
      <c r="B80" s="1" t="s">
        <v>71</v>
      </c>
      <c r="C80" s="196">
        <f>C81</f>
        <v>166.5</v>
      </c>
      <c r="D80" s="196">
        <f t="shared" si="17"/>
        <v>166.5</v>
      </c>
      <c r="E80" s="196">
        <f t="shared" si="17"/>
        <v>24.2</v>
      </c>
      <c r="F80" s="196">
        <f t="shared" si="17"/>
        <v>104.6</v>
      </c>
      <c r="G80" s="184">
        <f t="shared" si="9"/>
        <v>-61.900000000000006</v>
      </c>
      <c r="H80" s="184">
        <f t="shared" si="10"/>
        <v>62.82282282282282</v>
      </c>
      <c r="I80" s="189">
        <f>I81+I82</f>
        <v>100</v>
      </c>
      <c r="J80" s="189">
        <f>J81+J82</f>
        <v>100</v>
      </c>
      <c r="K80" s="189">
        <f>K81+K82</f>
        <v>0</v>
      </c>
      <c r="L80" s="189">
        <f>L81+L82</f>
        <v>46.9</v>
      </c>
      <c r="M80" s="184">
        <f>L80-J80</f>
        <v>-53.1</v>
      </c>
      <c r="N80" s="184">
        <f>L80/J80*100</f>
        <v>46.9</v>
      </c>
      <c r="O80" s="184">
        <f t="shared" si="11"/>
        <v>266.5</v>
      </c>
      <c r="P80" s="184">
        <f t="shared" si="12"/>
        <v>266.5</v>
      </c>
      <c r="Q80" s="184">
        <f t="shared" si="13"/>
        <v>24.2</v>
      </c>
      <c r="R80" s="184">
        <f t="shared" si="14"/>
        <v>151.5</v>
      </c>
      <c r="S80" s="184">
        <f t="shared" si="15"/>
        <v>-115</v>
      </c>
      <c r="T80" s="184">
        <f t="shared" si="16"/>
        <v>56.84803001876173</v>
      </c>
    </row>
    <row r="81" spans="1:20" s="5" customFormat="1" ht="15.75">
      <c r="A81" s="2">
        <v>24060300</v>
      </c>
      <c r="B81" s="1" t="s">
        <v>71</v>
      </c>
      <c r="C81" s="196">
        <v>166.5</v>
      </c>
      <c r="D81" s="187">
        <v>166.5</v>
      </c>
      <c r="E81" s="187">
        <v>24.2</v>
      </c>
      <c r="F81" s="191">
        <v>104.6</v>
      </c>
      <c r="G81" s="184">
        <f t="shared" si="9"/>
        <v>-61.900000000000006</v>
      </c>
      <c r="H81" s="184">
        <f t="shared" si="10"/>
        <v>62.82282282282282</v>
      </c>
      <c r="I81" s="189"/>
      <c r="J81" s="191"/>
      <c r="K81" s="185"/>
      <c r="L81" s="184"/>
      <c r="M81" s="184"/>
      <c r="N81" s="184"/>
      <c r="O81" s="184">
        <f t="shared" si="11"/>
        <v>166.5</v>
      </c>
      <c r="P81" s="184">
        <f t="shared" si="12"/>
        <v>166.5</v>
      </c>
      <c r="Q81" s="184">
        <f t="shared" si="13"/>
        <v>24.2</v>
      </c>
      <c r="R81" s="184">
        <f t="shared" si="14"/>
        <v>104.6</v>
      </c>
      <c r="S81" s="184">
        <f t="shared" si="15"/>
        <v>-61.900000000000006</v>
      </c>
      <c r="T81" s="184">
        <f t="shared" si="16"/>
        <v>62.82282282282282</v>
      </c>
    </row>
    <row r="82" spans="1:20" s="5" customFormat="1" ht="78.75">
      <c r="A82" s="2">
        <v>24062100</v>
      </c>
      <c r="B82" s="1" t="s">
        <v>72</v>
      </c>
      <c r="C82" s="196">
        <v>0</v>
      </c>
      <c r="D82" s="187">
        <v>0</v>
      </c>
      <c r="E82" s="187"/>
      <c r="F82" s="185">
        <v>0.3</v>
      </c>
      <c r="G82" s="184">
        <f t="shared" si="9"/>
        <v>0.3</v>
      </c>
      <c r="H82" s="184"/>
      <c r="I82" s="189">
        <v>100</v>
      </c>
      <c r="J82" s="191">
        <v>100</v>
      </c>
      <c r="K82" s="185"/>
      <c r="L82" s="184">
        <v>46.9</v>
      </c>
      <c r="M82" s="184">
        <f aca="true" t="shared" si="18" ref="M82:M90">L82-J82</f>
        <v>-53.1</v>
      </c>
      <c r="N82" s="184">
        <f>L82/J82*100</f>
        <v>46.9</v>
      </c>
      <c r="O82" s="184">
        <f t="shared" si="11"/>
        <v>100</v>
      </c>
      <c r="P82" s="184">
        <f t="shared" si="12"/>
        <v>100</v>
      </c>
      <c r="Q82" s="184">
        <f t="shared" si="13"/>
        <v>0</v>
      </c>
      <c r="R82" s="184">
        <f t="shared" si="14"/>
        <v>47.199999999999996</v>
      </c>
      <c r="S82" s="184">
        <f t="shared" si="15"/>
        <v>-52.800000000000004</v>
      </c>
      <c r="T82" s="184">
        <f t="shared" si="16"/>
        <v>47.199999999999996</v>
      </c>
    </row>
    <row r="83" spans="1:20" s="5" customFormat="1" ht="47.25">
      <c r="A83" s="2">
        <v>24170000</v>
      </c>
      <c r="B83" s="1" t="s">
        <v>73</v>
      </c>
      <c r="C83" s="196">
        <v>0</v>
      </c>
      <c r="D83" s="187">
        <v>0</v>
      </c>
      <c r="E83" s="187"/>
      <c r="F83" s="191"/>
      <c r="G83" s="184">
        <f t="shared" si="9"/>
        <v>0</v>
      </c>
      <c r="H83" s="184"/>
      <c r="I83" s="189"/>
      <c r="J83" s="191"/>
      <c r="K83" s="185"/>
      <c r="L83" s="184">
        <v>24.8</v>
      </c>
      <c r="M83" s="184">
        <f t="shared" si="18"/>
        <v>24.8</v>
      </c>
      <c r="N83" s="184"/>
      <c r="O83" s="184">
        <f t="shared" si="11"/>
        <v>0</v>
      </c>
      <c r="P83" s="184">
        <f t="shared" si="12"/>
        <v>0</v>
      </c>
      <c r="Q83" s="184">
        <f t="shared" si="13"/>
        <v>0</v>
      </c>
      <c r="R83" s="184">
        <f t="shared" si="14"/>
        <v>24.8</v>
      </c>
      <c r="S83" s="184">
        <f t="shared" si="15"/>
        <v>24.8</v>
      </c>
      <c r="T83" s="184"/>
    </row>
    <row r="84" spans="1:20" s="5" customFormat="1" ht="15.75">
      <c r="A84" s="2">
        <v>25000000</v>
      </c>
      <c r="B84" s="1" t="s">
        <v>74</v>
      </c>
      <c r="C84" s="196">
        <v>0</v>
      </c>
      <c r="D84" s="187">
        <v>0</v>
      </c>
      <c r="E84" s="187"/>
      <c r="F84" s="191"/>
      <c r="G84" s="184">
        <f t="shared" si="9"/>
        <v>0</v>
      </c>
      <c r="H84" s="184"/>
      <c r="I84" s="189">
        <f>I85+I89+I91</f>
        <v>2239</v>
      </c>
      <c r="J84" s="191">
        <f>J85+J89</f>
        <v>2241.1</v>
      </c>
      <c r="K84" s="185"/>
      <c r="L84" s="184">
        <f>L85+L88+L89</f>
        <v>1934.1000000000001</v>
      </c>
      <c r="M84" s="184">
        <f t="shared" si="18"/>
        <v>-306.9999999999998</v>
      </c>
      <c r="N84" s="184">
        <f>L84/J84*100</f>
        <v>86.3013698630137</v>
      </c>
      <c r="O84" s="184">
        <f t="shared" si="11"/>
        <v>2239</v>
      </c>
      <c r="P84" s="184">
        <f t="shared" si="12"/>
        <v>2241.1</v>
      </c>
      <c r="Q84" s="184">
        <f t="shared" si="13"/>
        <v>0</v>
      </c>
      <c r="R84" s="184">
        <f t="shared" si="14"/>
        <v>1934.1000000000001</v>
      </c>
      <c r="S84" s="184">
        <f t="shared" si="15"/>
        <v>-306.9999999999998</v>
      </c>
      <c r="T84" s="184">
        <f t="shared" si="16"/>
        <v>86.3013698630137</v>
      </c>
    </row>
    <row r="85" spans="1:20" s="5" customFormat="1" ht="47.25">
      <c r="A85" s="2">
        <v>25010000</v>
      </c>
      <c r="B85" s="1" t="s">
        <v>75</v>
      </c>
      <c r="C85" s="196">
        <v>0</v>
      </c>
      <c r="D85" s="187">
        <v>0</v>
      </c>
      <c r="E85" s="187"/>
      <c r="F85" s="191"/>
      <c r="G85" s="184">
        <f t="shared" si="9"/>
        <v>0</v>
      </c>
      <c r="H85" s="184"/>
      <c r="I85" s="189">
        <f>I86+I87</f>
        <v>2039.5</v>
      </c>
      <c r="J85" s="189">
        <f>J86+J87</f>
        <v>2239</v>
      </c>
      <c r="K85" s="184">
        <f>K86+K87</f>
        <v>0</v>
      </c>
      <c r="L85" s="184">
        <f>L86+L87</f>
        <v>1436.4</v>
      </c>
      <c r="M85" s="184">
        <f t="shared" si="18"/>
        <v>-802.5999999999999</v>
      </c>
      <c r="N85" s="184">
        <f>L85/J85*100</f>
        <v>64.15364001786511</v>
      </c>
      <c r="O85" s="184">
        <f t="shared" si="11"/>
        <v>2039.5</v>
      </c>
      <c r="P85" s="184">
        <f t="shared" si="12"/>
        <v>2239</v>
      </c>
      <c r="Q85" s="184">
        <f t="shared" si="13"/>
        <v>0</v>
      </c>
      <c r="R85" s="184">
        <f t="shared" si="14"/>
        <v>1436.4</v>
      </c>
      <c r="S85" s="184">
        <f t="shared" si="15"/>
        <v>-802.5999999999999</v>
      </c>
      <c r="T85" s="184">
        <f t="shared" si="16"/>
        <v>64.15364001786511</v>
      </c>
    </row>
    <row r="86" spans="1:20" s="5" customFormat="1" ht="47.25">
      <c r="A86" s="2">
        <v>25010100</v>
      </c>
      <c r="B86" s="1" t="s">
        <v>76</v>
      </c>
      <c r="C86" s="196">
        <v>0</v>
      </c>
      <c r="D86" s="190">
        <v>0</v>
      </c>
      <c r="E86" s="190"/>
      <c r="F86" s="189"/>
      <c r="G86" s="184">
        <f t="shared" si="9"/>
        <v>0</v>
      </c>
      <c r="H86" s="184"/>
      <c r="I86" s="189">
        <v>2039.5</v>
      </c>
      <c r="J86" s="189">
        <v>2239</v>
      </c>
      <c r="K86" s="184">
        <f>K87+K89</f>
        <v>0</v>
      </c>
      <c r="L86" s="184">
        <v>1433.5</v>
      </c>
      <c r="M86" s="184">
        <f t="shared" si="18"/>
        <v>-805.5</v>
      </c>
      <c r="N86" s="184">
        <f>L86/J86*100</f>
        <v>64.02411790978115</v>
      </c>
      <c r="O86" s="184">
        <f t="shared" si="11"/>
        <v>2039.5</v>
      </c>
      <c r="P86" s="184">
        <f t="shared" si="12"/>
        <v>2239</v>
      </c>
      <c r="Q86" s="184">
        <f t="shared" si="13"/>
        <v>0</v>
      </c>
      <c r="R86" s="184">
        <f t="shared" si="14"/>
        <v>1433.5</v>
      </c>
      <c r="S86" s="184">
        <f t="shared" si="15"/>
        <v>-805.5</v>
      </c>
      <c r="T86" s="184">
        <f t="shared" si="16"/>
        <v>64.02411790978115</v>
      </c>
    </row>
    <row r="87" spans="1:20" s="5" customFormat="1" ht="15.75">
      <c r="A87" s="2">
        <v>25010200</v>
      </c>
      <c r="B87" s="1" t="s">
        <v>621</v>
      </c>
      <c r="C87" s="196">
        <v>0</v>
      </c>
      <c r="D87" s="187">
        <v>0</v>
      </c>
      <c r="E87" s="187"/>
      <c r="F87" s="191"/>
      <c r="G87" s="184">
        <f t="shared" si="9"/>
        <v>0</v>
      </c>
      <c r="H87" s="184"/>
      <c r="I87" s="189">
        <v>0</v>
      </c>
      <c r="J87" s="189"/>
      <c r="K87" s="184"/>
      <c r="L87" s="184">
        <v>2.9</v>
      </c>
      <c r="M87" s="184">
        <f t="shared" si="18"/>
        <v>2.9</v>
      </c>
      <c r="N87" s="184"/>
      <c r="O87" s="184">
        <f t="shared" si="11"/>
        <v>0</v>
      </c>
      <c r="P87" s="184">
        <f t="shared" si="12"/>
        <v>0</v>
      </c>
      <c r="Q87" s="184">
        <f t="shared" si="13"/>
        <v>0</v>
      </c>
      <c r="R87" s="184">
        <f t="shared" si="14"/>
        <v>2.9</v>
      </c>
      <c r="S87" s="184">
        <f t="shared" si="15"/>
        <v>2.9</v>
      </c>
      <c r="T87" s="184"/>
    </row>
    <row r="88" spans="1:20" s="5" customFormat="1" ht="15.75">
      <c r="A88" s="2">
        <v>25010400</v>
      </c>
      <c r="B88" s="1"/>
      <c r="C88" s="196"/>
      <c r="D88" s="187"/>
      <c r="E88" s="187"/>
      <c r="F88" s="191"/>
      <c r="G88" s="184"/>
      <c r="H88" s="184"/>
      <c r="I88" s="189"/>
      <c r="J88" s="189"/>
      <c r="K88" s="184"/>
      <c r="L88" s="184">
        <v>0.4</v>
      </c>
      <c r="M88" s="184">
        <f t="shared" si="18"/>
        <v>0.4</v>
      </c>
      <c r="N88" s="184"/>
      <c r="O88" s="184">
        <f t="shared" si="11"/>
        <v>0</v>
      </c>
      <c r="P88" s="184">
        <f t="shared" si="12"/>
        <v>0</v>
      </c>
      <c r="Q88" s="184"/>
      <c r="R88" s="184">
        <f t="shared" si="14"/>
        <v>0.4</v>
      </c>
      <c r="S88" s="184">
        <f t="shared" si="15"/>
        <v>0.4</v>
      </c>
      <c r="T88" s="184"/>
    </row>
    <row r="89" spans="1:20" s="5" customFormat="1" ht="31.5">
      <c r="A89" s="2">
        <v>25020000</v>
      </c>
      <c r="B89" s="1" t="s">
        <v>77</v>
      </c>
      <c r="C89" s="196">
        <v>0</v>
      </c>
      <c r="D89" s="187">
        <v>0</v>
      </c>
      <c r="E89" s="187"/>
      <c r="F89" s="191"/>
      <c r="G89" s="184">
        <f t="shared" si="9"/>
        <v>0</v>
      </c>
      <c r="H89" s="184"/>
      <c r="I89" s="189"/>
      <c r="J89" s="189">
        <f>J90+J91</f>
        <v>2.1</v>
      </c>
      <c r="K89" s="184">
        <f>K90+K91</f>
        <v>0</v>
      </c>
      <c r="L89" s="184">
        <f>L90+L91</f>
        <v>497.29999999999995</v>
      </c>
      <c r="M89" s="184">
        <f t="shared" si="18"/>
        <v>495.19999999999993</v>
      </c>
      <c r="N89" s="184">
        <f>L89/J89*100</f>
        <v>23680.952380952378</v>
      </c>
      <c r="O89" s="184">
        <f t="shared" si="11"/>
        <v>0</v>
      </c>
      <c r="P89" s="184">
        <f t="shared" si="12"/>
        <v>2.1</v>
      </c>
      <c r="Q89" s="184">
        <f t="shared" si="13"/>
        <v>0</v>
      </c>
      <c r="R89" s="184">
        <f t="shared" si="14"/>
        <v>497.29999999999995</v>
      </c>
      <c r="S89" s="184">
        <f t="shared" si="15"/>
        <v>495.19999999999993</v>
      </c>
      <c r="T89" s="184">
        <f t="shared" si="16"/>
        <v>23680.952380952378</v>
      </c>
    </row>
    <row r="90" spans="1:20" s="5" customFormat="1" ht="15.75">
      <c r="A90" s="2">
        <v>25020100</v>
      </c>
      <c r="B90" s="1" t="s">
        <v>78</v>
      </c>
      <c r="C90" s="196">
        <v>0</v>
      </c>
      <c r="D90" s="187">
        <v>0</v>
      </c>
      <c r="E90" s="187"/>
      <c r="F90" s="191"/>
      <c r="G90" s="184">
        <f t="shared" si="9"/>
        <v>0</v>
      </c>
      <c r="H90" s="184"/>
      <c r="I90" s="189"/>
      <c r="J90" s="191">
        <v>2.1</v>
      </c>
      <c r="K90" s="185"/>
      <c r="L90" s="184">
        <v>427.9</v>
      </c>
      <c r="M90" s="184">
        <f t="shared" si="18"/>
        <v>425.79999999999995</v>
      </c>
      <c r="N90" s="184">
        <f>L90/J90*100</f>
        <v>20376.190476190473</v>
      </c>
      <c r="O90" s="184">
        <f t="shared" si="11"/>
        <v>0</v>
      </c>
      <c r="P90" s="184">
        <f t="shared" si="12"/>
        <v>2.1</v>
      </c>
      <c r="Q90" s="184">
        <f t="shared" si="13"/>
        <v>0</v>
      </c>
      <c r="R90" s="184">
        <f t="shared" si="14"/>
        <v>427.9</v>
      </c>
      <c r="S90" s="184">
        <f t="shared" si="15"/>
        <v>425.79999999999995</v>
      </c>
      <c r="T90" s="184">
        <f t="shared" si="16"/>
        <v>20376.190476190473</v>
      </c>
    </row>
    <row r="91" spans="1:20" s="5" customFormat="1" ht="91.5" customHeight="1">
      <c r="A91" s="2">
        <v>25020200</v>
      </c>
      <c r="B91" s="1" t="s">
        <v>79</v>
      </c>
      <c r="C91" s="196">
        <v>0</v>
      </c>
      <c r="D91" s="187">
        <v>0</v>
      </c>
      <c r="E91" s="187"/>
      <c r="F91" s="191"/>
      <c r="G91" s="184">
        <f t="shared" si="9"/>
        <v>0</v>
      </c>
      <c r="H91" s="184"/>
      <c r="I91" s="191">
        <v>199.5</v>
      </c>
      <c r="J91" s="191"/>
      <c r="K91" s="185"/>
      <c r="L91" s="185">
        <v>69.4</v>
      </c>
      <c r="M91" s="184"/>
      <c r="N91" s="184"/>
      <c r="O91" s="184">
        <f t="shared" si="11"/>
        <v>199.5</v>
      </c>
      <c r="P91" s="184">
        <f t="shared" si="12"/>
        <v>0</v>
      </c>
      <c r="Q91" s="184">
        <f t="shared" si="13"/>
        <v>0</v>
      </c>
      <c r="R91" s="184">
        <f t="shared" si="14"/>
        <v>69.4</v>
      </c>
      <c r="S91" s="184">
        <f t="shared" si="15"/>
        <v>69.4</v>
      </c>
      <c r="T91" s="184"/>
    </row>
    <row r="92" spans="1:20" s="5" customFormat="1" ht="15.75">
      <c r="A92" s="2">
        <v>30000000</v>
      </c>
      <c r="B92" s="1" t="s">
        <v>80</v>
      </c>
      <c r="C92" s="196">
        <f>C93+C97</f>
        <v>2.5</v>
      </c>
      <c r="D92" s="196">
        <f>D93+D97</f>
        <v>2.5</v>
      </c>
      <c r="E92" s="196">
        <f>E93+E97</f>
        <v>0.8</v>
      </c>
      <c r="F92" s="196">
        <f>F93+F97</f>
        <v>0.9</v>
      </c>
      <c r="G92" s="184">
        <f t="shared" si="9"/>
        <v>-1.6</v>
      </c>
      <c r="H92" s="184">
        <f t="shared" si="10"/>
        <v>36</v>
      </c>
      <c r="I92" s="191"/>
      <c r="J92" s="191"/>
      <c r="K92" s="185"/>
      <c r="L92" s="185">
        <f>L93+L97</f>
        <v>384.2</v>
      </c>
      <c r="M92" s="184">
        <f>L92-J92</f>
        <v>384.2</v>
      </c>
      <c r="N92" s="184"/>
      <c r="O92" s="184">
        <f t="shared" si="11"/>
        <v>2.5</v>
      </c>
      <c r="P92" s="184">
        <f t="shared" si="12"/>
        <v>2.5</v>
      </c>
      <c r="Q92" s="184">
        <f t="shared" si="13"/>
        <v>0.8</v>
      </c>
      <c r="R92" s="184">
        <f t="shared" si="14"/>
        <v>385.09999999999997</v>
      </c>
      <c r="S92" s="184">
        <f t="shared" si="15"/>
        <v>382.59999999999997</v>
      </c>
      <c r="T92" s="184">
        <f t="shared" si="16"/>
        <v>15404</v>
      </c>
    </row>
    <row r="93" spans="1:20" s="5" customFormat="1" ht="33.75" customHeight="1">
      <c r="A93" s="2">
        <v>31000000</v>
      </c>
      <c r="B93" s="1" t="s">
        <v>81</v>
      </c>
      <c r="C93" s="196">
        <f>C94</f>
        <v>2.5</v>
      </c>
      <c r="D93" s="196">
        <f>D94</f>
        <v>2.5</v>
      </c>
      <c r="E93" s="196">
        <f>E94</f>
        <v>0.8</v>
      </c>
      <c r="F93" s="196">
        <f>F94</f>
        <v>0.9</v>
      </c>
      <c r="G93" s="184">
        <f t="shared" si="9"/>
        <v>-1.6</v>
      </c>
      <c r="H93" s="184">
        <f t="shared" si="10"/>
        <v>36</v>
      </c>
      <c r="I93" s="189"/>
      <c r="J93" s="189"/>
      <c r="K93" s="184"/>
      <c r="L93" s="184">
        <f>L96</f>
        <v>30.5</v>
      </c>
      <c r="M93" s="184">
        <f>L93-J93</f>
        <v>30.5</v>
      </c>
      <c r="N93" s="184"/>
      <c r="O93" s="184">
        <f t="shared" si="11"/>
        <v>2.5</v>
      </c>
      <c r="P93" s="184">
        <f t="shared" si="12"/>
        <v>2.5</v>
      </c>
      <c r="Q93" s="184">
        <f t="shared" si="13"/>
        <v>0.8</v>
      </c>
      <c r="R93" s="184">
        <f t="shared" si="14"/>
        <v>31.4</v>
      </c>
      <c r="S93" s="184">
        <f t="shared" si="15"/>
        <v>28.9</v>
      </c>
      <c r="T93" s="184">
        <f t="shared" si="16"/>
        <v>1255.9999999999998</v>
      </c>
    </row>
    <row r="94" spans="1:20" s="5" customFormat="1" ht="60.75" customHeight="1">
      <c r="A94" s="2">
        <v>31010000</v>
      </c>
      <c r="B94" s="1" t="s">
        <v>82</v>
      </c>
      <c r="C94" s="196">
        <v>2.5</v>
      </c>
      <c r="D94" s="187">
        <v>2.5</v>
      </c>
      <c r="E94" s="187">
        <v>0.8</v>
      </c>
      <c r="F94" s="187">
        <v>0.9</v>
      </c>
      <c r="G94" s="184">
        <f t="shared" si="9"/>
        <v>-1.6</v>
      </c>
      <c r="H94" s="184">
        <f t="shared" si="10"/>
        <v>36</v>
      </c>
      <c r="I94" s="189"/>
      <c r="J94" s="191"/>
      <c r="K94" s="185"/>
      <c r="L94" s="184"/>
      <c r="M94" s="184"/>
      <c r="N94" s="184"/>
      <c r="O94" s="184">
        <f t="shared" si="11"/>
        <v>2.5</v>
      </c>
      <c r="P94" s="184">
        <f t="shared" si="12"/>
        <v>2.5</v>
      </c>
      <c r="Q94" s="184">
        <f t="shared" si="13"/>
        <v>0.8</v>
      </c>
      <c r="R94" s="184">
        <f t="shared" si="14"/>
        <v>0.9</v>
      </c>
      <c r="S94" s="184">
        <f t="shared" si="15"/>
        <v>-1.6</v>
      </c>
      <c r="T94" s="184">
        <f t="shared" si="16"/>
        <v>36</v>
      </c>
    </row>
    <row r="95" spans="1:20" s="5" customFormat="1" ht="78.75" customHeight="1">
      <c r="A95" s="2">
        <v>31010200</v>
      </c>
      <c r="B95" s="1" t="s">
        <v>83</v>
      </c>
      <c r="C95" s="197">
        <v>2.5</v>
      </c>
      <c r="D95" s="197">
        <v>2.5</v>
      </c>
      <c r="E95" s="197">
        <v>0.8</v>
      </c>
      <c r="F95" s="197">
        <v>0.9</v>
      </c>
      <c r="G95" s="184">
        <f t="shared" si="9"/>
        <v>-1.6</v>
      </c>
      <c r="H95" s="184">
        <f t="shared" si="10"/>
        <v>36</v>
      </c>
      <c r="I95" s="184"/>
      <c r="J95" s="184">
        <f>J37</f>
        <v>0</v>
      </c>
      <c r="K95" s="184">
        <f>K37</f>
        <v>0</v>
      </c>
      <c r="L95" s="184"/>
      <c r="M95" s="184"/>
      <c r="N95" s="184"/>
      <c r="O95" s="184">
        <f t="shared" si="11"/>
        <v>2.5</v>
      </c>
      <c r="P95" s="184">
        <f t="shared" si="12"/>
        <v>2.5</v>
      </c>
      <c r="Q95" s="184">
        <f t="shared" si="13"/>
        <v>0.8</v>
      </c>
      <c r="R95" s="184">
        <f t="shared" si="14"/>
        <v>0.9</v>
      </c>
      <c r="S95" s="184">
        <f t="shared" si="15"/>
        <v>-1.6</v>
      </c>
      <c r="T95" s="184">
        <f t="shared" si="16"/>
        <v>36</v>
      </c>
    </row>
    <row r="96" spans="1:20" s="5" customFormat="1" ht="47.25">
      <c r="A96" s="2">
        <v>31030000</v>
      </c>
      <c r="B96" s="1" t="s">
        <v>84</v>
      </c>
      <c r="C96" s="185">
        <v>0</v>
      </c>
      <c r="D96" s="185">
        <v>0</v>
      </c>
      <c r="E96" s="185">
        <v>0</v>
      </c>
      <c r="F96" s="185">
        <v>0</v>
      </c>
      <c r="G96" s="184">
        <f t="shared" si="9"/>
        <v>0</v>
      </c>
      <c r="H96" s="184"/>
      <c r="I96" s="192"/>
      <c r="J96" s="185"/>
      <c r="K96" s="185"/>
      <c r="L96" s="184">
        <v>30.5</v>
      </c>
      <c r="M96" s="184">
        <f>L96-J96</f>
        <v>30.5</v>
      </c>
      <c r="N96" s="184"/>
      <c r="O96" s="184">
        <f t="shared" si="11"/>
        <v>0</v>
      </c>
      <c r="P96" s="184">
        <f t="shared" si="12"/>
        <v>0</v>
      </c>
      <c r="Q96" s="184">
        <f t="shared" si="13"/>
        <v>0</v>
      </c>
      <c r="R96" s="184">
        <f t="shared" si="14"/>
        <v>30.5</v>
      </c>
      <c r="S96" s="184">
        <f t="shared" si="15"/>
        <v>30.5</v>
      </c>
      <c r="T96" s="184"/>
    </row>
    <row r="97" spans="1:20" s="5" customFormat="1" ht="36" customHeight="1">
      <c r="A97" s="2">
        <v>33000000</v>
      </c>
      <c r="B97" s="1" t="s">
        <v>85</v>
      </c>
      <c r="C97" s="185">
        <f>C98+C99+C100</f>
        <v>0</v>
      </c>
      <c r="D97" s="185">
        <f>D98+D99+D100</f>
        <v>0</v>
      </c>
      <c r="E97" s="185">
        <f>E98+E99+E100</f>
        <v>0</v>
      </c>
      <c r="F97" s="185">
        <f>F98+F99+F100</f>
        <v>0</v>
      </c>
      <c r="G97" s="184">
        <f t="shared" si="9"/>
        <v>0</v>
      </c>
      <c r="H97" s="184"/>
      <c r="I97" s="192"/>
      <c r="J97" s="185"/>
      <c r="K97" s="185"/>
      <c r="L97" s="184">
        <f>L99+L100</f>
        <v>353.7</v>
      </c>
      <c r="M97" s="184">
        <f aca="true" t="shared" si="19" ref="M97:M103">L97-J97</f>
        <v>353.7</v>
      </c>
      <c r="N97" s="184"/>
      <c r="O97" s="184">
        <f t="shared" si="11"/>
        <v>0</v>
      </c>
      <c r="P97" s="184">
        <f t="shared" si="12"/>
        <v>0</v>
      </c>
      <c r="Q97" s="184">
        <f t="shared" si="13"/>
        <v>0</v>
      </c>
      <c r="R97" s="184">
        <f t="shared" si="14"/>
        <v>353.7</v>
      </c>
      <c r="S97" s="184">
        <f t="shared" si="15"/>
        <v>353.7</v>
      </c>
      <c r="T97" s="184"/>
    </row>
    <row r="98" spans="1:20" s="5" customFormat="1" ht="16.5" customHeight="1">
      <c r="A98" s="2">
        <v>33010000</v>
      </c>
      <c r="B98" s="1" t="s">
        <v>86</v>
      </c>
      <c r="C98" s="185"/>
      <c r="D98" s="185">
        <v>0</v>
      </c>
      <c r="E98" s="185"/>
      <c r="F98" s="185"/>
      <c r="G98" s="184">
        <f t="shared" si="9"/>
        <v>0</v>
      </c>
      <c r="H98" s="184"/>
      <c r="I98" s="192"/>
      <c r="J98" s="185"/>
      <c r="K98" s="185"/>
      <c r="L98" s="192">
        <v>353.7</v>
      </c>
      <c r="M98" s="184">
        <f t="shared" si="19"/>
        <v>353.7</v>
      </c>
      <c r="N98" s="184"/>
      <c r="O98" s="184">
        <f t="shared" si="11"/>
        <v>0</v>
      </c>
      <c r="P98" s="184">
        <f t="shared" si="12"/>
        <v>0</v>
      </c>
      <c r="Q98" s="184">
        <f t="shared" si="13"/>
        <v>0</v>
      </c>
      <c r="R98" s="184">
        <f t="shared" si="14"/>
        <v>353.7</v>
      </c>
      <c r="S98" s="184">
        <f t="shared" si="15"/>
        <v>353.7</v>
      </c>
      <c r="T98" s="184"/>
    </row>
    <row r="99" spans="1:20" s="5" customFormat="1" ht="94.5">
      <c r="A99" s="2">
        <v>33010100</v>
      </c>
      <c r="B99" s="1" t="s">
        <v>87</v>
      </c>
      <c r="C99" s="185"/>
      <c r="D99" s="185">
        <v>0</v>
      </c>
      <c r="E99" s="185"/>
      <c r="F99" s="185"/>
      <c r="G99" s="184">
        <f t="shared" si="9"/>
        <v>0</v>
      </c>
      <c r="H99" s="184"/>
      <c r="I99" s="192"/>
      <c r="J99" s="185"/>
      <c r="K99" s="185"/>
      <c r="L99" s="184">
        <v>348.2</v>
      </c>
      <c r="M99" s="184">
        <f t="shared" si="19"/>
        <v>348.2</v>
      </c>
      <c r="N99" s="184"/>
      <c r="O99" s="184">
        <f t="shared" si="11"/>
        <v>0</v>
      </c>
      <c r="P99" s="184">
        <f t="shared" si="12"/>
        <v>0</v>
      </c>
      <c r="Q99" s="184">
        <f t="shared" si="13"/>
        <v>0</v>
      </c>
      <c r="R99" s="184">
        <f t="shared" si="14"/>
        <v>348.2</v>
      </c>
      <c r="S99" s="184">
        <f t="shared" si="15"/>
        <v>348.2</v>
      </c>
      <c r="T99" s="184"/>
    </row>
    <row r="100" spans="1:20" s="5" customFormat="1" ht="78.75">
      <c r="A100" s="2">
        <v>33010400</v>
      </c>
      <c r="B100" s="1" t="s">
        <v>88</v>
      </c>
      <c r="C100" s="185"/>
      <c r="D100" s="185">
        <v>0</v>
      </c>
      <c r="E100" s="185"/>
      <c r="F100" s="185"/>
      <c r="G100" s="184">
        <f t="shared" si="9"/>
        <v>0</v>
      </c>
      <c r="H100" s="184"/>
      <c r="I100" s="192"/>
      <c r="J100" s="185"/>
      <c r="K100" s="185"/>
      <c r="L100" s="192">
        <v>5.5</v>
      </c>
      <c r="M100" s="184">
        <f t="shared" si="19"/>
        <v>5.5</v>
      </c>
      <c r="N100" s="184"/>
      <c r="O100" s="184">
        <f t="shared" si="11"/>
        <v>0</v>
      </c>
      <c r="P100" s="184">
        <f t="shared" si="12"/>
        <v>0</v>
      </c>
      <c r="Q100" s="184">
        <f t="shared" si="13"/>
        <v>0</v>
      </c>
      <c r="R100" s="184">
        <f t="shared" si="14"/>
        <v>5.5</v>
      </c>
      <c r="S100" s="184">
        <f t="shared" si="15"/>
        <v>5.5</v>
      </c>
      <c r="T100" s="184"/>
    </row>
    <row r="101" spans="1:20" s="5" customFormat="1" ht="15.75">
      <c r="A101" s="2">
        <v>50000000</v>
      </c>
      <c r="B101" s="1" t="s">
        <v>89</v>
      </c>
      <c r="C101" s="185">
        <v>0</v>
      </c>
      <c r="D101" s="185">
        <v>0</v>
      </c>
      <c r="E101" s="185">
        <v>0</v>
      </c>
      <c r="F101" s="185"/>
      <c r="G101" s="184">
        <f t="shared" si="9"/>
        <v>0</v>
      </c>
      <c r="H101" s="184"/>
      <c r="I101" s="185">
        <f>I102</f>
        <v>296.4</v>
      </c>
      <c r="J101" s="185">
        <f>J102</f>
        <v>296.4</v>
      </c>
      <c r="K101" s="185">
        <f>K102</f>
        <v>0</v>
      </c>
      <c r="L101" s="185">
        <f>L102</f>
        <v>28.7</v>
      </c>
      <c r="M101" s="184">
        <f t="shared" si="19"/>
        <v>-267.7</v>
      </c>
      <c r="N101" s="184">
        <f>L101/J101*100</f>
        <v>9.682860998650474</v>
      </c>
      <c r="O101" s="184">
        <f t="shared" si="11"/>
        <v>296.4</v>
      </c>
      <c r="P101" s="184">
        <f t="shared" si="12"/>
        <v>296.4</v>
      </c>
      <c r="Q101" s="184">
        <f t="shared" si="13"/>
        <v>0</v>
      </c>
      <c r="R101" s="184">
        <f t="shared" si="14"/>
        <v>28.7</v>
      </c>
      <c r="S101" s="184">
        <f t="shared" si="15"/>
        <v>-267.7</v>
      </c>
      <c r="T101" s="184">
        <f t="shared" si="16"/>
        <v>9.682860998650474</v>
      </c>
    </row>
    <row r="102" spans="1:20" s="5" customFormat="1" ht="30.75" customHeight="1">
      <c r="A102" s="2">
        <v>50110000</v>
      </c>
      <c r="B102" s="1" t="s">
        <v>90</v>
      </c>
      <c r="C102" s="185"/>
      <c r="D102" s="185">
        <v>0</v>
      </c>
      <c r="E102" s="185"/>
      <c r="F102" s="185"/>
      <c r="G102" s="184">
        <f t="shared" si="9"/>
        <v>0</v>
      </c>
      <c r="H102" s="184"/>
      <c r="I102" s="192">
        <v>296.4</v>
      </c>
      <c r="J102" s="185">
        <v>296.4</v>
      </c>
      <c r="K102" s="185"/>
      <c r="L102" s="192">
        <v>28.7</v>
      </c>
      <c r="M102" s="184">
        <f t="shared" si="19"/>
        <v>-267.7</v>
      </c>
      <c r="N102" s="184">
        <f>L102/J102*100</f>
        <v>9.682860998650474</v>
      </c>
      <c r="O102" s="184">
        <f t="shared" si="11"/>
        <v>296.4</v>
      </c>
      <c r="P102" s="184">
        <f t="shared" si="12"/>
        <v>296.4</v>
      </c>
      <c r="Q102" s="184">
        <f t="shared" si="13"/>
        <v>0</v>
      </c>
      <c r="R102" s="184">
        <f t="shared" si="14"/>
        <v>28.7</v>
      </c>
      <c r="S102" s="184">
        <f t="shared" si="15"/>
        <v>-267.7</v>
      </c>
      <c r="T102" s="184">
        <f t="shared" si="16"/>
        <v>9.682860998650474</v>
      </c>
    </row>
    <row r="103" spans="1:20" s="173" customFormat="1" ht="39" customHeight="1">
      <c r="A103" s="170">
        <v>90010100</v>
      </c>
      <c r="B103" s="171" t="s">
        <v>91</v>
      </c>
      <c r="C103" s="194">
        <f>C10+C59+C92</f>
        <v>50000</v>
      </c>
      <c r="D103" s="194">
        <f>D10+D59+D92</f>
        <v>55133.99999999999</v>
      </c>
      <c r="E103" s="194">
        <f>E10+E59+E92</f>
        <v>11175.9</v>
      </c>
      <c r="F103" s="194">
        <f>F10+F59+F92</f>
        <v>43959.6</v>
      </c>
      <c r="G103" s="193">
        <f t="shared" si="9"/>
        <v>-11174.399999999994</v>
      </c>
      <c r="H103" s="193">
        <f t="shared" si="10"/>
        <v>79.73228860594189</v>
      </c>
      <c r="I103" s="194">
        <f>I10+I59+I92+I101</f>
        <v>2663.2000000000003</v>
      </c>
      <c r="J103" s="194">
        <f>J10+J59+J92+J101</f>
        <v>2665.3</v>
      </c>
      <c r="K103" s="194">
        <f>K10+K59+K92+K101</f>
        <v>0</v>
      </c>
      <c r="L103" s="194">
        <f>L10+L59+L92+L101</f>
        <v>2441.5</v>
      </c>
      <c r="M103" s="193">
        <f t="shared" si="19"/>
        <v>-223.80000000000018</v>
      </c>
      <c r="N103" s="193">
        <f>L103/J103*100</f>
        <v>91.60319663827711</v>
      </c>
      <c r="O103" s="193">
        <f t="shared" si="11"/>
        <v>52663.2</v>
      </c>
      <c r="P103" s="193">
        <f t="shared" si="12"/>
        <v>57799.299999999996</v>
      </c>
      <c r="Q103" s="193">
        <f t="shared" si="13"/>
        <v>11175.9</v>
      </c>
      <c r="R103" s="193">
        <f t="shared" si="14"/>
        <v>46401.1</v>
      </c>
      <c r="S103" s="193">
        <f t="shared" si="15"/>
        <v>-11398.199999999997</v>
      </c>
      <c r="T103" s="193">
        <f t="shared" si="16"/>
        <v>80.27969196858787</v>
      </c>
    </row>
    <row r="104" spans="1:20" s="5" customFormat="1" ht="39" customHeight="1">
      <c r="A104" s="2">
        <v>40000000</v>
      </c>
      <c r="B104" s="1" t="s">
        <v>608</v>
      </c>
      <c r="C104" s="191">
        <f>C105+C106+C108+C109+C112+C113</f>
        <v>102144.7</v>
      </c>
      <c r="D104" s="191">
        <f>D105+D106+D107+D108+D109+D112+D113</f>
        <v>75456.09999999999</v>
      </c>
      <c r="E104" s="191">
        <f>E105+E106+E108+E109+E112+E113</f>
        <v>24693.1</v>
      </c>
      <c r="F104" s="191">
        <f>F105+F106+F107+F108+F109+F112+F113</f>
        <v>58203.899999999994</v>
      </c>
      <c r="G104" s="184">
        <f t="shared" si="9"/>
        <v>-17252.199999999997</v>
      </c>
      <c r="H104" s="184">
        <f t="shared" si="10"/>
        <v>77.1361096054527</v>
      </c>
      <c r="I104" s="191">
        <f>I105+I106+I108+I109</f>
        <v>0</v>
      </c>
      <c r="J104" s="191">
        <f>J105+J106+J107+J108+J109+J112</f>
        <v>8153.9</v>
      </c>
      <c r="K104" s="191">
        <f>K105+K106+K108+K109</f>
        <v>0</v>
      </c>
      <c r="L104" s="191">
        <f>L105+L106+L107+L108+L109+L112</f>
        <v>5657</v>
      </c>
      <c r="M104" s="184"/>
      <c r="N104" s="184"/>
      <c r="O104" s="184">
        <f t="shared" si="11"/>
        <v>102144.7</v>
      </c>
      <c r="P104" s="184">
        <f t="shared" si="12"/>
        <v>83609.99999999999</v>
      </c>
      <c r="Q104" s="191">
        <f>Q105+Q106+Q108+Q109</f>
        <v>24661.3</v>
      </c>
      <c r="R104" s="184">
        <f t="shared" si="14"/>
        <v>63860.899999999994</v>
      </c>
      <c r="S104" s="184">
        <f t="shared" si="15"/>
        <v>-19749.09999999999</v>
      </c>
      <c r="T104" s="184">
        <f t="shared" si="16"/>
        <v>76.37950005980146</v>
      </c>
    </row>
    <row r="105" spans="1:20" s="5" customFormat="1" ht="17.25" customHeight="1">
      <c r="A105" s="2">
        <v>41020100</v>
      </c>
      <c r="B105" s="1" t="s">
        <v>124</v>
      </c>
      <c r="C105" s="191">
        <v>12117.3</v>
      </c>
      <c r="D105" s="191">
        <v>12117.3</v>
      </c>
      <c r="E105" s="191">
        <v>3029.1</v>
      </c>
      <c r="F105" s="191">
        <v>9087.9</v>
      </c>
      <c r="G105" s="184">
        <f t="shared" si="9"/>
        <v>-3029.3999999999996</v>
      </c>
      <c r="H105" s="184">
        <f t="shared" si="10"/>
        <v>74.99938105023396</v>
      </c>
      <c r="I105" s="195"/>
      <c r="J105" s="191"/>
      <c r="K105" s="191"/>
      <c r="L105" s="195"/>
      <c r="M105" s="184"/>
      <c r="N105" s="184"/>
      <c r="O105" s="184">
        <f t="shared" si="11"/>
        <v>12117.3</v>
      </c>
      <c r="P105" s="184">
        <f t="shared" si="12"/>
        <v>12117.3</v>
      </c>
      <c r="Q105" s="184">
        <f t="shared" si="13"/>
        <v>3029.1</v>
      </c>
      <c r="R105" s="184">
        <f t="shared" si="14"/>
        <v>9087.9</v>
      </c>
      <c r="S105" s="184">
        <f t="shared" si="15"/>
        <v>-3029.3999999999996</v>
      </c>
      <c r="T105" s="184">
        <f t="shared" si="16"/>
        <v>74.99938105023396</v>
      </c>
    </row>
    <row r="106" spans="1:20" s="5" customFormat="1" ht="60.75" customHeight="1">
      <c r="A106" s="2">
        <v>41020200</v>
      </c>
      <c r="B106" s="1" t="s">
        <v>125</v>
      </c>
      <c r="C106" s="185">
        <v>19174.3</v>
      </c>
      <c r="D106" s="185">
        <v>16818.7</v>
      </c>
      <c r="E106" s="185">
        <v>4793.7</v>
      </c>
      <c r="F106" s="185">
        <v>12330.9</v>
      </c>
      <c r="G106" s="184">
        <f t="shared" si="9"/>
        <v>-4487.800000000001</v>
      </c>
      <c r="H106" s="184">
        <f t="shared" si="10"/>
        <v>73.31660592079055</v>
      </c>
      <c r="I106" s="192"/>
      <c r="J106" s="185"/>
      <c r="K106" s="185"/>
      <c r="L106" s="192"/>
      <c r="M106" s="184"/>
      <c r="N106" s="184"/>
      <c r="O106" s="184">
        <f t="shared" si="11"/>
        <v>19174.3</v>
      </c>
      <c r="P106" s="184">
        <f t="shared" si="12"/>
        <v>16818.7</v>
      </c>
      <c r="Q106" s="184">
        <f t="shared" si="13"/>
        <v>4793.7</v>
      </c>
      <c r="R106" s="184">
        <f t="shared" si="14"/>
        <v>12330.9</v>
      </c>
      <c r="S106" s="184">
        <f t="shared" si="15"/>
        <v>-4487.800000000001</v>
      </c>
      <c r="T106" s="184">
        <f t="shared" si="16"/>
        <v>73.31660592079055</v>
      </c>
    </row>
    <row r="107" spans="1:20" s="5" customFormat="1" ht="31.5">
      <c r="A107" s="2">
        <v>41033200</v>
      </c>
      <c r="B107" s="1" t="s">
        <v>617</v>
      </c>
      <c r="C107" s="185"/>
      <c r="D107" s="185">
        <v>3746.5</v>
      </c>
      <c r="E107" s="185"/>
      <c r="F107" s="185">
        <v>2497</v>
      </c>
      <c r="G107" s="184">
        <f t="shared" si="9"/>
        <v>-1249.5</v>
      </c>
      <c r="H107" s="184">
        <f t="shared" si="10"/>
        <v>66.64887228079542</v>
      </c>
      <c r="I107" s="192"/>
      <c r="J107" s="185">
        <v>7492.9</v>
      </c>
      <c r="K107" s="185"/>
      <c r="L107" s="192">
        <v>4996</v>
      </c>
      <c r="M107" s="184"/>
      <c r="N107" s="184"/>
      <c r="O107" s="184">
        <f t="shared" si="11"/>
        <v>0</v>
      </c>
      <c r="P107" s="184">
        <f t="shared" si="12"/>
        <v>11239.4</v>
      </c>
      <c r="Q107" s="184"/>
      <c r="R107" s="184">
        <f t="shared" si="14"/>
        <v>7493</v>
      </c>
      <c r="S107" s="184">
        <f t="shared" si="15"/>
        <v>-3746.3999999999996</v>
      </c>
      <c r="T107" s="184">
        <f t="shared" si="16"/>
        <v>66.66725981813975</v>
      </c>
    </row>
    <row r="108" spans="1:20" s="5" customFormat="1" ht="31.5">
      <c r="A108" s="2">
        <v>41033900</v>
      </c>
      <c r="B108" s="1" t="s">
        <v>126</v>
      </c>
      <c r="C108" s="185">
        <v>45741.3</v>
      </c>
      <c r="D108" s="185">
        <v>42222.7</v>
      </c>
      <c r="E108" s="185">
        <v>10562.8</v>
      </c>
      <c r="F108" s="185">
        <v>33784.9</v>
      </c>
      <c r="G108" s="184">
        <f t="shared" si="9"/>
        <v>-8437.799999999996</v>
      </c>
      <c r="H108" s="184">
        <f t="shared" si="10"/>
        <v>80.01596297726105</v>
      </c>
      <c r="I108" s="192"/>
      <c r="J108" s="185"/>
      <c r="K108" s="185"/>
      <c r="L108" s="192"/>
      <c r="M108" s="184"/>
      <c r="N108" s="184"/>
      <c r="O108" s="184">
        <f t="shared" si="11"/>
        <v>45741.3</v>
      </c>
      <c r="P108" s="184">
        <f t="shared" si="12"/>
        <v>42222.7</v>
      </c>
      <c r="Q108" s="184">
        <f t="shared" si="13"/>
        <v>10562.8</v>
      </c>
      <c r="R108" s="184">
        <f t="shared" si="14"/>
        <v>33784.9</v>
      </c>
      <c r="S108" s="184">
        <f t="shared" si="15"/>
        <v>-8437.799999999996</v>
      </c>
      <c r="T108" s="184">
        <f t="shared" si="16"/>
        <v>80.01596297726105</v>
      </c>
    </row>
    <row r="109" spans="1:20" s="5" customFormat="1" ht="31.5">
      <c r="A109" s="147">
        <v>41034200</v>
      </c>
      <c r="B109" s="1" t="s">
        <v>127</v>
      </c>
      <c r="C109" s="185">
        <v>25111.8</v>
      </c>
      <c r="D109" s="185">
        <v>0</v>
      </c>
      <c r="E109" s="185">
        <v>6275.7</v>
      </c>
      <c r="F109" s="185">
        <v>0</v>
      </c>
      <c r="G109" s="184">
        <f t="shared" si="9"/>
        <v>0</v>
      </c>
      <c r="H109" s="184"/>
      <c r="I109" s="192"/>
      <c r="J109" s="185"/>
      <c r="K109" s="185"/>
      <c r="L109" s="192"/>
      <c r="M109" s="184"/>
      <c r="N109" s="184"/>
      <c r="O109" s="184">
        <f t="shared" si="11"/>
        <v>25111.8</v>
      </c>
      <c r="P109" s="184">
        <f t="shared" si="12"/>
        <v>0</v>
      </c>
      <c r="Q109" s="184">
        <f t="shared" si="13"/>
        <v>6275.7</v>
      </c>
      <c r="R109" s="184">
        <f t="shared" si="14"/>
        <v>0</v>
      </c>
      <c r="S109" s="184">
        <f t="shared" si="15"/>
        <v>0</v>
      </c>
      <c r="T109" s="184"/>
    </row>
    <row r="110" spans="1:20" s="5" customFormat="1" ht="3" customHeight="1" hidden="1">
      <c r="A110" s="147">
        <v>43010000</v>
      </c>
      <c r="B110" s="148" t="s">
        <v>120</v>
      </c>
      <c r="C110" s="185">
        <v>0</v>
      </c>
      <c r="D110" s="185"/>
      <c r="E110" s="185"/>
      <c r="F110" s="185"/>
      <c r="G110" s="184">
        <f t="shared" si="9"/>
        <v>0</v>
      </c>
      <c r="H110" s="184" t="e">
        <f t="shared" si="10"/>
        <v>#DIV/0!</v>
      </c>
      <c r="I110" s="192"/>
      <c r="J110" s="185"/>
      <c r="K110" s="185"/>
      <c r="L110" s="192"/>
      <c r="M110" s="184"/>
      <c r="N110" s="184"/>
      <c r="O110" s="184">
        <f t="shared" si="11"/>
        <v>0</v>
      </c>
      <c r="P110" s="184">
        <f t="shared" si="12"/>
        <v>0</v>
      </c>
      <c r="Q110" s="184">
        <f t="shared" si="13"/>
        <v>0</v>
      </c>
      <c r="R110" s="184">
        <f t="shared" si="14"/>
        <v>0</v>
      </c>
      <c r="S110" s="184">
        <f t="shared" si="15"/>
        <v>0</v>
      </c>
      <c r="T110" s="184" t="e">
        <f t="shared" si="16"/>
        <v>#DIV/0!</v>
      </c>
    </row>
    <row r="111" spans="1:20" s="5" customFormat="1" ht="14.25" customHeight="1" hidden="1">
      <c r="A111" s="147">
        <v>410350</v>
      </c>
      <c r="B111" s="148" t="s">
        <v>121</v>
      </c>
      <c r="C111" s="185">
        <v>384.6</v>
      </c>
      <c r="D111" s="185">
        <v>384.6</v>
      </c>
      <c r="E111" s="185">
        <v>247.9</v>
      </c>
      <c r="F111" s="185">
        <v>172.3</v>
      </c>
      <c r="G111" s="184">
        <f t="shared" si="9"/>
        <v>-212.3</v>
      </c>
      <c r="H111" s="184">
        <f t="shared" si="10"/>
        <v>44.79979199167967</v>
      </c>
      <c r="I111" s="192"/>
      <c r="J111" s="185"/>
      <c r="K111" s="185"/>
      <c r="L111" s="192"/>
      <c r="M111" s="184"/>
      <c r="N111" s="184"/>
      <c r="O111" s="184">
        <f t="shared" si="11"/>
        <v>384.6</v>
      </c>
      <c r="P111" s="184">
        <f t="shared" si="12"/>
        <v>384.6</v>
      </c>
      <c r="Q111" s="184">
        <f t="shared" si="13"/>
        <v>247.9</v>
      </c>
      <c r="R111" s="184">
        <f t="shared" si="14"/>
        <v>172.3</v>
      </c>
      <c r="S111" s="184">
        <f t="shared" si="15"/>
        <v>-212.3</v>
      </c>
      <c r="T111" s="184">
        <f t="shared" si="16"/>
        <v>44.79979199167967</v>
      </c>
    </row>
    <row r="112" spans="1:20" s="5" customFormat="1" ht="63">
      <c r="A112" s="147">
        <v>41034500</v>
      </c>
      <c r="B112" s="50" t="s">
        <v>611</v>
      </c>
      <c r="C112" s="191"/>
      <c r="D112" s="185">
        <v>376</v>
      </c>
      <c r="E112" s="185"/>
      <c r="F112" s="185">
        <v>376</v>
      </c>
      <c r="G112" s="184">
        <f t="shared" si="9"/>
        <v>0</v>
      </c>
      <c r="H112" s="184">
        <f t="shared" si="10"/>
        <v>100</v>
      </c>
      <c r="I112" s="192"/>
      <c r="J112" s="185">
        <v>661</v>
      </c>
      <c r="K112" s="185"/>
      <c r="L112" s="192">
        <v>661</v>
      </c>
      <c r="M112" s="184"/>
      <c r="N112" s="184"/>
      <c r="O112" s="184">
        <f t="shared" si="11"/>
        <v>0</v>
      </c>
      <c r="P112" s="184">
        <f t="shared" si="12"/>
        <v>1037</v>
      </c>
      <c r="Q112" s="184"/>
      <c r="R112" s="184">
        <f t="shared" si="14"/>
        <v>1037</v>
      </c>
      <c r="S112" s="184">
        <f t="shared" si="15"/>
        <v>0</v>
      </c>
      <c r="T112" s="184">
        <f t="shared" si="16"/>
        <v>100</v>
      </c>
    </row>
    <row r="113" spans="1:20" s="5" customFormat="1" ht="47.25">
      <c r="A113" s="147">
        <v>41035400</v>
      </c>
      <c r="B113" s="50" t="s">
        <v>612</v>
      </c>
      <c r="C113" s="191"/>
      <c r="D113" s="185">
        <v>174.9</v>
      </c>
      <c r="E113" s="185">
        <v>31.8</v>
      </c>
      <c r="F113" s="185">
        <v>127.2</v>
      </c>
      <c r="G113" s="184">
        <f t="shared" si="9"/>
        <v>-47.7</v>
      </c>
      <c r="H113" s="184">
        <f t="shared" si="10"/>
        <v>72.72727272727273</v>
      </c>
      <c r="I113" s="192"/>
      <c r="J113" s="185"/>
      <c r="K113" s="185"/>
      <c r="L113" s="192"/>
      <c r="M113" s="184"/>
      <c r="N113" s="184"/>
      <c r="O113" s="184">
        <f t="shared" si="11"/>
        <v>0</v>
      </c>
      <c r="P113" s="184">
        <f t="shared" si="12"/>
        <v>174.9</v>
      </c>
      <c r="Q113" s="184">
        <f t="shared" si="13"/>
        <v>31.8</v>
      </c>
      <c r="R113" s="184">
        <f t="shared" si="14"/>
        <v>127.2</v>
      </c>
      <c r="S113" s="184">
        <f t="shared" si="15"/>
        <v>-47.7</v>
      </c>
      <c r="T113" s="184">
        <f t="shared" si="16"/>
        <v>72.72727272727273</v>
      </c>
    </row>
    <row r="114" spans="1:20" s="5" customFormat="1" ht="47.25">
      <c r="A114" s="147">
        <v>90010200</v>
      </c>
      <c r="B114" s="50" t="s">
        <v>618</v>
      </c>
      <c r="C114" s="191">
        <f>C103+C104</f>
        <v>152144.7</v>
      </c>
      <c r="D114" s="185">
        <f>D103+D104</f>
        <v>130590.09999999998</v>
      </c>
      <c r="E114" s="185">
        <f>E103+E104</f>
        <v>35869</v>
      </c>
      <c r="F114" s="185">
        <f>F103+F104</f>
        <v>102163.5</v>
      </c>
      <c r="G114" s="184">
        <f t="shared" si="9"/>
        <v>-28426.599999999977</v>
      </c>
      <c r="H114" s="184">
        <f t="shared" si="10"/>
        <v>78.23219371146818</v>
      </c>
      <c r="I114" s="192"/>
      <c r="J114" s="191">
        <f>J103+J104</f>
        <v>10819.2</v>
      </c>
      <c r="K114" s="185">
        <f>K103+K104</f>
        <v>0</v>
      </c>
      <c r="L114" s="185">
        <f>L103+L104</f>
        <v>8098.5</v>
      </c>
      <c r="M114" s="184">
        <f>L114-J114</f>
        <v>-2720.7000000000007</v>
      </c>
      <c r="N114" s="184">
        <f>L114/J114*100</f>
        <v>74.85303904170362</v>
      </c>
      <c r="O114" s="184">
        <f t="shared" si="11"/>
        <v>152144.7</v>
      </c>
      <c r="P114" s="184">
        <f t="shared" si="12"/>
        <v>141409.3</v>
      </c>
      <c r="Q114" s="184"/>
      <c r="R114" s="184">
        <f t="shared" si="14"/>
        <v>110262</v>
      </c>
      <c r="S114" s="184">
        <f t="shared" si="15"/>
        <v>-31147.29999999999</v>
      </c>
      <c r="T114" s="184">
        <f t="shared" si="16"/>
        <v>77.9736551980669</v>
      </c>
    </row>
    <row r="115" spans="1:20" s="5" customFormat="1" ht="15.75">
      <c r="A115" s="147">
        <v>41035000</v>
      </c>
      <c r="B115" s="50" t="s">
        <v>619</v>
      </c>
      <c r="C115" s="191"/>
      <c r="D115" s="185">
        <v>338.8</v>
      </c>
      <c r="E115" s="185"/>
      <c r="F115" s="185">
        <v>338.8</v>
      </c>
      <c r="G115" s="184">
        <f t="shared" si="9"/>
        <v>0</v>
      </c>
      <c r="H115" s="184">
        <f t="shared" si="10"/>
        <v>100</v>
      </c>
      <c r="I115" s="192"/>
      <c r="J115" s="185"/>
      <c r="K115" s="185"/>
      <c r="L115" s="192"/>
      <c r="M115" s="184"/>
      <c r="N115" s="184"/>
      <c r="O115" s="184">
        <f t="shared" si="11"/>
        <v>0</v>
      </c>
      <c r="P115" s="184">
        <f t="shared" si="12"/>
        <v>338.8</v>
      </c>
      <c r="Q115" s="184"/>
      <c r="R115" s="184">
        <f t="shared" si="14"/>
        <v>338.8</v>
      </c>
      <c r="S115" s="184">
        <f t="shared" si="15"/>
        <v>0</v>
      </c>
      <c r="T115" s="184">
        <f t="shared" si="16"/>
        <v>100</v>
      </c>
    </row>
    <row r="116" spans="1:20" s="5" customFormat="1" ht="31.5">
      <c r="A116" s="147">
        <v>41035200</v>
      </c>
      <c r="B116" s="50" t="s">
        <v>620</v>
      </c>
      <c r="C116" s="191"/>
      <c r="D116" s="185">
        <v>5009</v>
      </c>
      <c r="E116" s="185"/>
      <c r="F116" s="185">
        <v>4997</v>
      </c>
      <c r="G116" s="184">
        <f t="shared" si="9"/>
        <v>-12</v>
      </c>
      <c r="H116" s="184">
        <f t="shared" si="10"/>
        <v>99.76043122379717</v>
      </c>
      <c r="I116" s="192"/>
      <c r="J116" s="185"/>
      <c r="K116" s="185"/>
      <c r="L116" s="192"/>
      <c r="M116" s="184"/>
      <c r="N116" s="184"/>
      <c r="O116" s="184">
        <f t="shared" si="11"/>
        <v>0</v>
      </c>
      <c r="P116" s="184">
        <f t="shared" si="12"/>
        <v>5009</v>
      </c>
      <c r="Q116" s="184"/>
      <c r="R116" s="184">
        <f t="shared" si="14"/>
        <v>4997</v>
      </c>
      <c r="S116" s="184">
        <f t="shared" si="15"/>
        <v>-12</v>
      </c>
      <c r="T116" s="184">
        <f t="shared" si="16"/>
        <v>99.76043122379717</v>
      </c>
    </row>
    <row r="117" spans="1:20" s="5" customFormat="1" ht="15.75">
      <c r="A117" s="149">
        <v>900103</v>
      </c>
      <c r="B117" s="174" t="s">
        <v>122</v>
      </c>
      <c r="C117" s="189">
        <f>C114+C115+C116</f>
        <v>152144.7</v>
      </c>
      <c r="D117" s="189">
        <f>D114+D115+D116</f>
        <v>135937.89999999997</v>
      </c>
      <c r="E117" s="189">
        <f>E114+E115+E116</f>
        <v>35869</v>
      </c>
      <c r="F117" s="189">
        <f>F114+F115+F116</f>
        <v>107499.3</v>
      </c>
      <c r="G117" s="184">
        <f t="shared" si="9"/>
        <v>-28438.599999999962</v>
      </c>
      <c r="H117" s="184">
        <f t="shared" si="10"/>
        <v>79.07971213326087</v>
      </c>
      <c r="I117" s="189">
        <f>I103</f>
        <v>2663.2000000000003</v>
      </c>
      <c r="J117" s="189">
        <f>J103</f>
        <v>2665.3</v>
      </c>
      <c r="K117" s="189">
        <f>K103</f>
        <v>0</v>
      </c>
      <c r="L117" s="189">
        <f>L103</f>
        <v>2441.5</v>
      </c>
      <c r="M117" s="184">
        <f>L117-J117</f>
        <v>-223.80000000000018</v>
      </c>
      <c r="N117" s="184">
        <f>L117/J117*100</f>
        <v>91.60319663827711</v>
      </c>
      <c r="O117" s="184">
        <f t="shared" si="11"/>
        <v>154807.90000000002</v>
      </c>
      <c r="P117" s="184">
        <f t="shared" si="12"/>
        <v>138603.19999999995</v>
      </c>
      <c r="Q117" s="184">
        <f t="shared" si="13"/>
        <v>35869</v>
      </c>
      <c r="R117" s="184">
        <f t="shared" si="14"/>
        <v>109940.8</v>
      </c>
      <c r="S117" s="184">
        <f t="shared" si="15"/>
        <v>-28662.39999999995</v>
      </c>
      <c r="T117" s="184">
        <f t="shared" si="16"/>
        <v>79.32053516801923</v>
      </c>
    </row>
    <row r="118" spans="1:20" s="5" customFormat="1" ht="42" customHeight="1" hidden="1">
      <c r="A118" s="151">
        <v>41021300</v>
      </c>
      <c r="B118" s="148" t="s">
        <v>123</v>
      </c>
      <c r="C118" s="22"/>
      <c r="D118" s="22"/>
      <c r="E118" s="22"/>
      <c r="F118" s="22"/>
      <c r="G118" s="14">
        <f aca="true" t="shared" si="20" ref="G118:G124">F118-E118</f>
        <v>0</v>
      </c>
      <c r="H118" s="14" t="e">
        <f t="shared" si="10"/>
        <v>#DIV/0!</v>
      </c>
      <c r="I118" s="20"/>
      <c r="J118" s="22"/>
      <c r="K118" s="22"/>
      <c r="L118" s="20"/>
      <c r="M118" s="14">
        <f>L118-K118</f>
        <v>0</v>
      </c>
      <c r="N118" s="14" t="e">
        <f>M118/J118*100</f>
        <v>#DIV/0!</v>
      </c>
      <c r="O118" s="14">
        <f t="shared" si="11"/>
        <v>0</v>
      </c>
      <c r="P118" s="23">
        <f>D118+J118</f>
        <v>0</v>
      </c>
      <c r="Q118" s="23" t="e">
        <f>#REF!+K118</f>
        <v>#REF!</v>
      </c>
      <c r="R118" s="14">
        <f t="shared" si="14"/>
        <v>0</v>
      </c>
      <c r="S118" s="14">
        <f t="shared" si="15"/>
        <v>0</v>
      </c>
      <c r="T118" s="14" t="e">
        <f t="shared" si="16"/>
        <v>#DIV/0!</v>
      </c>
    </row>
    <row r="119" spans="1:20" s="5" customFormat="1" ht="21.75" customHeight="1" hidden="1">
      <c r="A119" s="151"/>
      <c r="B119" s="148"/>
      <c r="C119" s="22"/>
      <c r="D119" s="22"/>
      <c r="E119" s="22"/>
      <c r="F119" s="22"/>
      <c r="G119" s="14">
        <f t="shared" si="20"/>
        <v>0</v>
      </c>
      <c r="H119" s="14" t="e">
        <f t="shared" si="10"/>
        <v>#DIV/0!</v>
      </c>
      <c r="I119" s="20"/>
      <c r="J119" s="22"/>
      <c r="K119" s="22"/>
      <c r="L119" s="24"/>
      <c r="M119" s="14"/>
      <c r="N119" s="14"/>
      <c r="O119" s="14">
        <f t="shared" si="11"/>
        <v>0</v>
      </c>
      <c r="P119" s="23"/>
      <c r="Q119" s="23"/>
      <c r="R119" s="14">
        <f t="shared" si="14"/>
        <v>0</v>
      </c>
      <c r="S119" s="14">
        <f t="shared" si="15"/>
        <v>0</v>
      </c>
      <c r="T119" s="14" t="e">
        <f t="shared" si="16"/>
        <v>#DIV/0!</v>
      </c>
    </row>
    <row r="120" spans="1:20" s="5" customFormat="1" ht="27" customHeight="1" hidden="1">
      <c r="A120" s="151"/>
      <c r="B120" s="148"/>
      <c r="C120" s="22"/>
      <c r="D120" s="22"/>
      <c r="E120" s="22"/>
      <c r="F120" s="22"/>
      <c r="G120" s="14">
        <f t="shared" si="20"/>
        <v>0</v>
      </c>
      <c r="H120" s="14" t="e">
        <f t="shared" si="10"/>
        <v>#DIV/0!</v>
      </c>
      <c r="I120" s="20"/>
      <c r="J120" s="22"/>
      <c r="K120" s="22"/>
      <c r="L120" s="24"/>
      <c r="M120" s="14"/>
      <c r="N120" s="14"/>
      <c r="O120" s="14">
        <f t="shared" si="11"/>
        <v>0</v>
      </c>
      <c r="P120" s="23"/>
      <c r="Q120" s="23"/>
      <c r="R120" s="14">
        <f t="shared" si="14"/>
        <v>0</v>
      </c>
      <c r="S120" s="14">
        <f t="shared" si="15"/>
        <v>0</v>
      </c>
      <c r="T120" s="14" t="e">
        <f t="shared" si="16"/>
        <v>#DIV/0!</v>
      </c>
    </row>
    <row r="121" spans="1:20" s="5" customFormat="1" ht="27.75" customHeight="1" hidden="1">
      <c r="A121" s="151"/>
      <c r="B121" s="148"/>
      <c r="C121" s="22"/>
      <c r="D121" s="22"/>
      <c r="E121" s="22"/>
      <c r="F121" s="22"/>
      <c r="G121" s="14">
        <f t="shared" si="20"/>
        <v>0</v>
      </c>
      <c r="H121" s="14" t="e">
        <f t="shared" si="10"/>
        <v>#DIV/0!</v>
      </c>
      <c r="I121" s="20"/>
      <c r="J121" s="22"/>
      <c r="K121" s="22"/>
      <c r="L121" s="24"/>
      <c r="M121" s="14"/>
      <c r="N121" s="14"/>
      <c r="O121" s="14">
        <f t="shared" si="11"/>
        <v>0</v>
      </c>
      <c r="P121" s="23"/>
      <c r="Q121" s="23"/>
      <c r="R121" s="14">
        <f t="shared" si="14"/>
        <v>0</v>
      </c>
      <c r="S121" s="14">
        <f t="shared" si="15"/>
        <v>0</v>
      </c>
      <c r="T121" s="14" t="e">
        <f t="shared" si="16"/>
        <v>#DIV/0!</v>
      </c>
    </row>
    <row r="122" spans="1:20" s="5" customFormat="1" ht="63.75" customHeight="1" hidden="1">
      <c r="A122" s="151"/>
      <c r="B122" s="148"/>
      <c r="C122" s="22"/>
      <c r="D122" s="22"/>
      <c r="E122" s="22"/>
      <c r="F122" s="22"/>
      <c r="G122" s="14">
        <f t="shared" si="20"/>
        <v>0</v>
      </c>
      <c r="H122" s="14" t="e">
        <f t="shared" si="10"/>
        <v>#DIV/0!</v>
      </c>
      <c r="I122" s="20"/>
      <c r="J122" s="22"/>
      <c r="K122" s="22"/>
      <c r="L122" s="24"/>
      <c r="M122" s="14"/>
      <c r="N122" s="14"/>
      <c r="O122" s="14">
        <f t="shared" si="11"/>
        <v>0</v>
      </c>
      <c r="P122" s="23"/>
      <c r="Q122" s="23"/>
      <c r="R122" s="14">
        <f t="shared" si="14"/>
        <v>0</v>
      </c>
      <c r="S122" s="14">
        <f t="shared" si="15"/>
        <v>0</v>
      </c>
      <c r="T122" s="14" t="e">
        <f t="shared" si="16"/>
        <v>#DIV/0!</v>
      </c>
    </row>
    <row r="123" spans="1:20" s="5" customFormat="1" ht="33" customHeight="1" hidden="1">
      <c r="A123" s="151"/>
      <c r="B123" s="148"/>
      <c r="C123" s="22"/>
      <c r="D123" s="22"/>
      <c r="E123" s="22"/>
      <c r="F123" s="22"/>
      <c r="G123" s="14">
        <f t="shared" si="20"/>
        <v>0</v>
      </c>
      <c r="H123" s="14" t="e">
        <f t="shared" si="10"/>
        <v>#DIV/0!</v>
      </c>
      <c r="I123" s="20"/>
      <c r="J123" s="22"/>
      <c r="K123" s="22"/>
      <c r="L123" s="24"/>
      <c r="M123" s="14"/>
      <c r="N123" s="14"/>
      <c r="O123" s="14">
        <f t="shared" si="11"/>
        <v>0</v>
      </c>
      <c r="P123" s="23"/>
      <c r="Q123" s="23"/>
      <c r="R123" s="14">
        <f t="shared" si="14"/>
        <v>0</v>
      </c>
      <c r="S123" s="14">
        <f t="shared" si="15"/>
        <v>0</v>
      </c>
      <c r="T123" s="14" t="e">
        <f t="shared" si="16"/>
        <v>#DIV/0!</v>
      </c>
    </row>
    <row r="124" spans="1:20" s="5" customFormat="1" ht="18.75" hidden="1">
      <c r="A124" s="152"/>
      <c r="B124" s="153"/>
      <c r="C124" s="23"/>
      <c r="D124" s="23"/>
      <c r="E124" s="23"/>
      <c r="F124" s="23"/>
      <c r="G124" s="14">
        <f t="shared" si="20"/>
        <v>0</v>
      </c>
      <c r="H124" s="14" t="e">
        <f t="shared" si="10"/>
        <v>#DIV/0!</v>
      </c>
      <c r="I124" s="23"/>
      <c r="J124" s="23"/>
      <c r="K124" s="23"/>
      <c r="L124" s="23"/>
      <c r="M124" s="14"/>
      <c r="N124" s="14"/>
      <c r="O124" s="14">
        <f t="shared" si="11"/>
        <v>0</v>
      </c>
      <c r="P124" s="23"/>
      <c r="Q124" s="23"/>
      <c r="R124" s="14">
        <f t="shared" si="14"/>
        <v>0</v>
      </c>
      <c r="S124" s="14">
        <f t="shared" si="15"/>
        <v>0</v>
      </c>
      <c r="T124" s="14" t="e">
        <f t="shared" si="16"/>
        <v>#DIV/0!</v>
      </c>
    </row>
    <row r="125" spans="2:5" s="5" customFormat="1" ht="15.75">
      <c r="B125" s="154"/>
      <c r="C125" s="154"/>
      <c r="D125" s="155"/>
      <c r="E125" s="154"/>
    </row>
    <row r="126" spans="2:5" s="5" customFormat="1" ht="15.75">
      <c r="B126" s="156"/>
      <c r="C126" s="157"/>
      <c r="D126" s="157"/>
      <c r="E126" s="157"/>
    </row>
    <row r="127" spans="2:11" s="5" customFormat="1" ht="15.75">
      <c r="B127" s="156"/>
      <c r="C127" s="157"/>
      <c r="D127" s="157"/>
      <c r="E127" s="157"/>
      <c r="J127" s="30"/>
      <c r="K127" s="30"/>
    </row>
    <row r="128" s="5" customFormat="1" ht="15.75">
      <c r="D128" s="30"/>
    </row>
    <row r="129" s="5" customFormat="1" ht="15.75">
      <c r="D129" s="30"/>
    </row>
    <row r="130" s="5" customFormat="1" ht="15.75">
      <c r="D130" s="30"/>
    </row>
    <row r="131" s="5" customFormat="1" ht="15.75">
      <c r="D131" s="30"/>
    </row>
    <row r="132" s="5" customFormat="1" ht="15.75">
      <c r="D132" s="30"/>
    </row>
    <row r="133" s="5" customFormat="1" ht="15.75">
      <c r="D133" s="30"/>
    </row>
    <row r="134" s="5" customFormat="1" ht="15.75">
      <c r="D134" s="30"/>
    </row>
    <row r="135" s="5" customFormat="1" ht="15.75">
      <c r="D135" s="30"/>
    </row>
    <row r="136" s="5" customFormat="1" ht="15.75">
      <c r="D136" s="30"/>
    </row>
    <row r="137" s="5" customFormat="1" ht="15.75">
      <c r="D137" s="30"/>
    </row>
    <row r="138" s="5" customFormat="1" ht="15.75">
      <c r="D138" s="30"/>
    </row>
    <row r="139" s="5" customFormat="1" ht="15.75">
      <c r="D139" s="30"/>
    </row>
    <row r="140" s="5" customFormat="1" ht="15.75">
      <c r="D140" s="30"/>
    </row>
    <row r="141" s="5" customFormat="1" ht="15.75">
      <c r="D141" s="30"/>
    </row>
    <row r="142" s="5" customFormat="1" ht="15.75">
      <c r="D142" s="30"/>
    </row>
    <row r="143" s="5" customFormat="1" ht="15.75">
      <c r="D143" s="30"/>
    </row>
    <row r="144" s="5" customFormat="1" ht="15.75">
      <c r="D144" s="30"/>
    </row>
    <row r="145" s="5" customFormat="1" ht="15.75">
      <c r="D145" s="30"/>
    </row>
    <row r="146" s="5" customFormat="1" ht="15.75">
      <c r="D146" s="30"/>
    </row>
    <row r="147" s="5" customFormat="1" ht="15.75">
      <c r="D147" s="30"/>
    </row>
    <row r="148" s="5" customFormat="1" ht="15.75">
      <c r="D148" s="30"/>
    </row>
    <row r="149" s="5" customFormat="1" ht="15.75">
      <c r="D149" s="30"/>
    </row>
    <row r="150" s="5" customFormat="1" ht="15.75">
      <c r="D150" s="30"/>
    </row>
    <row r="151" s="5" customFormat="1" ht="15.75">
      <c r="D151" s="30"/>
    </row>
    <row r="152" s="5" customFormat="1" ht="15.75">
      <c r="D152" s="30"/>
    </row>
    <row r="153" s="5" customFormat="1" ht="15.75">
      <c r="D153" s="30"/>
    </row>
    <row r="154" s="5" customFormat="1" ht="15.75">
      <c r="D154" s="30"/>
    </row>
    <row r="155" s="5" customFormat="1" ht="15.75">
      <c r="D155" s="30"/>
    </row>
    <row r="156" s="5" customFormat="1" ht="15.75">
      <c r="D156" s="30"/>
    </row>
    <row r="157" s="5" customFormat="1" ht="15.75">
      <c r="D157" s="30"/>
    </row>
    <row r="158" s="5" customFormat="1" ht="15.75">
      <c r="D158" s="30"/>
    </row>
    <row r="159" s="5" customFormat="1" ht="15.75">
      <c r="D159" s="30"/>
    </row>
    <row r="160" s="5" customFormat="1" ht="15.75">
      <c r="D160" s="30"/>
    </row>
    <row r="161" s="5" customFormat="1" ht="15.75">
      <c r="D161" s="30"/>
    </row>
    <row r="162" s="5" customFormat="1" ht="15.75">
      <c r="D162" s="30"/>
    </row>
    <row r="163" s="5" customFormat="1" ht="15.75">
      <c r="D163" s="30"/>
    </row>
    <row r="164" s="5" customFormat="1" ht="15.75">
      <c r="D164" s="30"/>
    </row>
    <row r="165" s="5" customFormat="1" ht="15.75">
      <c r="D165" s="30"/>
    </row>
    <row r="166" s="5" customFormat="1" ht="15.75">
      <c r="D166" s="30"/>
    </row>
    <row r="167" s="5" customFormat="1" ht="15.75">
      <c r="D167" s="30"/>
    </row>
    <row r="168" s="5" customFormat="1" ht="15.75">
      <c r="D168" s="30"/>
    </row>
    <row r="169" s="5" customFormat="1" ht="15.75">
      <c r="D169" s="30"/>
    </row>
    <row r="170" s="5" customFormat="1" ht="15.75">
      <c r="D170" s="30"/>
    </row>
    <row r="171" s="5" customFormat="1" ht="15.75">
      <c r="D171" s="30"/>
    </row>
    <row r="172" s="5" customFormat="1" ht="15.75">
      <c r="D172" s="30"/>
    </row>
    <row r="173" s="5" customFormat="1" ht="15.75">
      <c r="D173" s="30"/>
    </row>
    <row r="174" s="5" customFormat="1" ht="15.75">
      <c r="D174" s="30"/>
    </row>
    <row r="175" s="5" customFormat="1" ht="15.75">
      <c r="D175" s="30"/>
    </row>
    <row r="176" s="5" customFormat="1" ht="15.75">
      <c r="D176" s="30"/>
    </row>
    <row r="177" s="5" customFormat="1" ht="15.75">
      <c r="D177" s="30"/>
    </row>
    <row r="178" s="5" customFormat="1" ht="15.75">
      <c r="D178" s="30"/>
    </row>
    <row r="179" s="5" customFormat="1" ht="15.75">
      <c r="D179" s="30"/>
    </row>
    <row r="180" s="5" customFormat="1" ht="15.75">
      <c r="D180" s="30"/>
    </row>
    <row r="181" s="5" customFormat="1" ht="15.75">
      <c r="D181" s="30"/>
    </row>
    <row r="182" s="5" customFormat="1" ht="15.75">
      <c r="D182" s="30"/>
    </row>
    <row r="183" s="5" customFormat="1" ht="15.75">
      <c r="D183" s="30"/>
    </row>
    <row r="184" s="5" customFormat="1" ht="15.75">
      <c r="D184" s="30"/>
    </row>
    <row r="185" s="5" customFormat="1" ht="15.75">
      <c r="D185" s="30"/>
    </row>
    <row r="186" s="5" customFormat="1" ht="15.75">
      <c r="D186" s="30"/>
    </row>
    <row r="187" s="5" customFormat="1" ht="15.75">
      <c r="D187" s="30"/>
    </row>
    <row r="188" s="5" customFormat="1" ht="15.75">
      <c r="D188" s="30"/>
    </row>
    <row r="189" s="5" customFormat="1" ht="15.75">
      <c r="D189" s="30"/>
    </row>
    <row r="190" s="5" customFormat="1" ht="15.75">
      <c r="D190" s="30"/>
    </row>
    <row r="191" s="5" customFormat="1" ht="15.75">
      <c r="D191" s="30"/>
    </row>
    <row r="192" s="5" customFormat="1" ht="15.75">
      <c r="D192" s="30"/>
    </row>
  </sheetData>
  <sheetProtection/>
  <conditionalFormatting sqref="C53:C66 D40:E40 D38:E38 D12:E15 F13 C44:C51 F52:F53 D53:E53 C52:E52 D66:F66 F37:F38 C10:C18 C38:C42 C37:E37 D95:F95 C68:C95 C20:C36 D16:F17 D22:F22 D54:F54 D63:F63 D68:F69 D73:F73 D75:F75 D92:F93 D79:F80 I11:L11 D59:F61 I59 D10:F11 D24:F24 D30:F30">
    <cfRule type="cellIs" priority="1" dxfId="1" operator="equal" stopIfTrue="1">
      <formula>0</formula>
    </cfRule>
  </conditionalFormatting>
  <printOptions/>
  <pageMargins left="0.5118110236220472" right="0" top="0.35433070866141736" bottom="0.35433070866141736" header="0.31496062992125984" footer="0.31496062992125984"/>
  <pageSetup fitToHeight="0" fitToWidth="1" horizontalDpi="600" verticalDpi="600" orientation="landscape" paperSize="9" scale="64" r:id="rId3"/>
  <rowBreaks count="5" manualBreakCount="5">
    <brk id="24" max="19" man="1"/>
    <brk id="53" max="19" man="1"/>
    <brk id="74" max="19" man="1"/>
    <brk id="94" max="19" man="1"/>
    <brk id="117" max="19" man="1"/>
  </rowBreaks>
  <colBreaks count="1" manualBreakCount="1">
    <brk id="20" max="12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0"/>
  <sheetViews>
    <sheetView zoomScalePageLayoutView="0" workbookViewId="0" topLeftCell="C1">
      <selection activeCell="H148" sqref="H148"/>
    </sheetView>
  </sheetViews>
  <sheetFormatPr defaultColWidth="7.625" defaultRowHeight="12.75"/>
  <cols>
    <col min="1" max="1" width="10.625" style="116" customWidth="1"/>
    <col min="2" max="2" width="53.625" style="117" customWidth="1"/>
    <col min="3" max="3" width="10.875" style="117" customWidth="1"/>
    <col min="4" max="4" width="10.75390625" style="117" customWidth="1"/>
    <col min="5" max="5" width="10.25390625" style="117" hidden="1" customWidth="1"/>
    <col min="6" max="6" width="10.375" style="27" customWidth="1"/>
    <col min="7" max="7" width="10.625" style="27" customWidth="1"/>
    <col min="8" max="8" width="10.25390625" style="27" customWidth="1"/>
    <col min="9" max="9" width="9.125" style="27" customWidth="1"/>
    <col min="10" max="10" width="12.625" style="27" customWidth="1"/>
    <col min="11" max="11" width="7.75390625" style="27" hidden="1" customWidth="1"/>
    <col min="12" max="12" width="10.375" style="27" customWidth="1"/>
    <col min="13" max="13" width="9.375" style="27" customWidth="1"/>
    <col min="14" max="14" width="9.625" style="27" customWidth="1"/>
    <col min="15" max="15" width="9.875" style="27" customWidth="1"/>
    <col min="16" max="16" width="10.375" style="27" customWidth="1"/>
    <col min="17" max="17" width="14.625" style="27" hidden="1" customWidth="1"/>
    <col min="18" max="18" width="10.00390625" style="27" customWidth="1"/>
    <col min="19" max="19" width="10.75390625" style="27" customWidth="1"/>
    <col min="20" max="20" width="9.625" style="27" customWidth="1"/>
    <col min="21" max="16384" width="7.625" style="27" customWidth="1"/>
  </cols>
  <sheetData>
    <row r="1" spans="1:6" s="5" customFormat="1" ht="18" customHeight="1">
      <c r="A1" s="35" t="s">
        <v>131</v>
      </c>
      <c r="B1" s="35"/>
      <c r="C1" s="36"/>
      <c r="D1" s="36"/>
      <c r="E1" s="36"/>
      <c r="F1" s="36"/>
    </row>
    <row r="2" spans="1:20" s="5" customFormat="1" ht="3" customHeight="1">
      <c r="A2" s="37"/>
      <c r="B2" s="37" t="s">
        <v>132</v>
      </c>
      <c r="C2" s="38"/>
      <c r="D2" s="38"/>
      <c r="E2" s="38"/>
      <c r="F2" s="39"/>
      <c r="H2" s="5" t="s">
        <v>133</v>
      </c>
      <c r="T2" s="5" t="s">
        <v>99</v>
      </c>
    </row>
    <row r="3" spans="1:20" s="5" customFormat="1" ht="15.75">
      <c r="A3" s="40" t="s">
        <v>100</v>
      </c>
      <c r="B3" s="40" t="s">
        <v>134</v>
      </c>
      <c r="C3" s="41" t="s">
        <v>0</v>
      </c>
      <c r="D3" s="41"/>
      <c r="E3" s="41"/>
      <c r="F3" s="41"/>
      <c r="G3" s="41"/>
      <c r="H3" s="41"/>
      <c r="I3" s="41" t="s">
        <v>1</v>
      </c>
      <c r="J3" s="41"/>
      <c r="K3" s="41"/>
      <c r="L3" s="41"/>
      <c r="M3" s="41"/>
      <c r="N3" s="41"/>
      <c r="O3" s="41" t="s">
        <v>2</v>
      </c>
      <c r="P3" s="41"/>
      <c r="Q3" s="41"/>
      <c r="R3" s="41"/>
      <c r="S3" s="41"/>
      <c r="T3" s="41"/>
    </row>
    <row r="4" spans="1:20" s="5" customFormat="1" ht="89.25" customHeight="1">
      <c r="A4" s="40" t="s">
        <v>102</v>
      </c>
      <c r="B4" s="40" t="s">
        <v>4</v>
      </c>
      <c r="C4" s="42" t="s">
        <v>103</v>
      </c>
      <c r="D4" s="43" t="s">
        <v>104</v>
      </c>
      <c r="E4" s="43" t="s">
        <v>105</v>
      </c>
      <c r="F4" s="44" t="s">
        <v>135</v>
      </c>
      <c r="G4" s="44" t="s">
        <v>107</v>
      </c>
      <c r="H4" s="45" t="s">
        <v>108</v>
      </c>
      <c r="I4" s="42" t="s">
        <v>103</v>
      </c>
      <c r="J4" s="43" t="s">
        <v>104</v>
      </c>
      <c r="K4" s="43" t="s">
        <v>136</v>
      </c>
      <c r="L4" s="44" t="s">
        <v>135</v>
      </c>
      <c r="M4" s="44" t="s">
        <v>107</v>
      </c>
      <c r="N4" s="45" t="s">
        <v>108</v>
      </c>
      <c r="O4" s="42" t="s">
        <v>103</v>
      </c>
      <c r="P4" s="43" t="s">
        <v>104</v>
      </c>
      <c r="Q4" s="43" t="s">
        <v>105</v>
      </c>
      <c r="R4" s="44" t="s">
        <v>135</v>
      </c>
      <c r="S4" s="44" t="s">
        <v>107</v>
      </c>
      <c r="T4" s="45" t="s">
        <v>108</v>
      </c>
    </row>
    <row r="5" spans="1:20" s="46" customFormat="1" ht="16.5" customHeight="1">
      <c r="A5" s="12">
        <v>1</v>
      </c>
      <c r="B5" s="12">
        <v>2</v>
      </c>
      <c r="C5" s="12">
        <v>3</v>
      </c>
      <c r="D5" s="12" t="s">
        <v>137</v>
      </c>
      <c r="E5" s="12" t="s">
        <v>138</v>
      </c>
      <c r="F5" s="12" t="s">
        <v>139</v>
      </c>
      <c r="G5" s="12" t="s">
        <v>140</v>
      </c>
      <c r="H5" s="12" t="s">
        <v>141</v>
      </c>
      <c r="I5" s="12" t="s">
        <v>142</v>
      </c>
      <c r="J5" s="12" t="s">
        <v>110</v>
      </c>
      <c r="K5" s="12" t="s">
        <v>111</v>
      </c>
      <c r="L5" s="12" t="s">
        <v>111</v>
      </c>
      <c r="M5" s="12" t="s">
        <v>112</v>
      </c>
      <c r="N5" s="12" t="s">
        <v>113</v>
      </c>
      <c r="O5" s="12" t="s">
        <v>114</v>
      </c>
      <c r="P5" s="12" t="s">
        <v>115</v>
      </c>
      <c r="Q5" s="12"/>
      <c r="R5" s="12" t="s">
        <v>116</v>
      </c>
      <c r="S5" s="12" t="s">
        <v>117</v>
      </c>
      <c r="T5" s="12" t="s">
        <v>118</v>
      </c>
    </row>
    <row r="6" spans="1:20" s="5" customFormat="1" ht="20.25" customHeight="1">
      <c r="A6" s="47" t="s">
        <v>143</v>
      </c>
      <c r="B6" s="48" t="s">
        <v>144</v>
      </c>
      <c r="C6" s="15">
        <f>C12</f>
        <v>8373.7</v>
      </c>
      <c r="D6" s="161">
        <f>D12</f>
        <v>10394.1</v>
      </c>
      <c r="E6" s="15">
        <f>E12</f>
        <v>2754.3</v>
      </c>
      <c r="F6" s="15">
        <f>F12</f>
        <v>9377.3</v>
      </c>
      <c r="G6" s="14">
        <f>F6-D6</f>
        <v>-1016.8000000000011</v>
      </c>
      <c r="H6" s="14">
        <f>F6/D6*100</f>
        <v>90.21752725103663</v>
      </c>
      <c r="I6" s="15">
        <f>I12</f>
        <v>0</v>
      </c>
      <c r="J6" s="161">
        <f>J12</f>
        <v>0</v>
      </c>
      <c r="K6" s="15">
        <f>K12</f>
        <v>0</v>
      </c>
      <c r="L6" s="15">
        <f>L12</f>
        <v>0</v>
      </c>
      <c r="M6" s="14">
        <f>L6-J6</f>
        <v>0</v>
      </c>
      <c r="N6" s="14"/>
      <c r="O6" s="14">
        <f>I6+C6</f>
        <v>8373.7</v>
      </c>
      <c r="P6" s="14">
        <f>J6+D6</f>
        <v>10394.1</v>
      </c>
      <c r="Q6" s="14">
        <f>K6+E6</f>
        <v>2754.3</v>
      </c>
      <c r="R6" s="14">
        <f>L6+F6</f>
        <v>9377.3</v>
      </c>
      <c r="S6" s="14">
        <f>R6-P6</f>
        <v>-1016.8000000000011</v>
      </c>
      <c r="T6" s="14">
        <f>R6/P6*100</f>
        <v>90.21752725103663</v>
      </c>
    </row>
    <row r="7" spans="1:20" s="5" customFormat="1" ht="15.75" hidden="1">
      <c r="A7" s="47" t="s">
        <v>145</v>
      </c>
      <c r="B7" s="19" t="s">
        <v>146</v>
      </c>
      <c r="C7" s="15">
        <f aca="true" t="shared" si="0" ref="C7:F11">C17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4">
        <f aca="true" t="shared" si="1" ref="G7:G70">F7-D7</f>
        <v>0</v>
      </c>
      <c r="H7" s="14" t="e">
        <f aca="true" t="shared" si="2" ref="H7:H70">F7/D7*100</f>
        <v>#DIV/0!</v>
      </c>
      <c r="I7" s="15">
        <f aca="true" t="shared" si="3" ref="I7:L11">I17</f>
        <v>0</v>
      </c>
      <c r="J7" s="15">
        <f t="shared" si="3"/>
        <v>0</v>
      </c>
      <c r="K7" s="15">
        <f>K17</f>
        <v>0</v>
      </c>
      <c r="L7" s="15">
        <f t="shared" si="3"/>
        <v>0</v>
      </c>
      <c r="M7" s="14">
        <f aca="true" t="shared" si="4" ref="M7:M70">L7-J7</f>
        <v>0</v>
      </c>
      <c r="N7" s="14" t="e">
        <f aca="true" t="shared" si="5" ref="N7:N51">L7/J7*100</f>
        <v>#DIV/0!</v>
      </c>
      <c r="O7" s="14">
        <f aca="true" t="shared" si="6" ref="O7:R70">I7+C7</f>
        <v>0</v>
      </c>
      <c r="P7" s="14">
        <f t="shared" si="6"/>
        <v>0</v>
      </c>
      <c r="Q7" s="14">
        <f t="shared" si="6"/>
        <v>0</v>
      </c>
      <c r="R7" s="14">
        <f t="shared" si="6"/>
        <v>0</v>
      </c>
      <c r="S7" s="14">
        <f aca="true" t="shared" si="7" ref="S7:S70">R7-P7</f>
        <v>0</v>
      </c>
      <c r="T7" s="14" t="e">
        <f aca="true" t="shared" si="8" ref="T7:T70">R7/P7*100</f>
        <v>#DIV/0!</v>
      </c>
    </row>
    <row r="8" spans="1:20" s="5" customFormat="1" ht="31.5" hidden="1">
      <c r="A8" s="49" t="s">
        <v>147</v>
      </c>
      <c r="B8" s="50" t="s">
        <v>148</v>
      </c>
      <c r="C8" s="15">
        <f t="shared" si="0"/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4">
        <f t="shared" si="1"/>
        <v>0</v>
      </c>
      <c r="H8" s="14" t="e">
        <f t="shared" si="2"/>
        <v>#DIV/0!</v>
      </c>
      <c r="I8" s="15">
        <f t="shared" si="3"/>
        <v>0</v>
      </c>
      <c r="J8" s="15">
        <f t="shared" si="3"/>
        <v>0</v>
      </c>
      <c r="K8" s="15">
        <f>K18</f>
        <v>0</v>
      </c>
      <c r="L8" s="15">
        <f t="shared" si="3"/>
        <v>0</v>
      </c>
      <c r="M8" s="14">
        <f t="shared" si="4"/>
        <v>0</v>
      </c>
      <c r="N8" s="14" t="e">
        <f t="shared" si="5"/>
        <v>#DIV/0!</v>
      </c>
      <c r="O8" s="14">
        <f t="shared" si="6"/>
        <v>0</v>
      </c>
      <c r="P8" s="14">
        <f t="shared" si="6"/>
        <v>0</v>
      </c>
      <c r="Q8" s="14">
        <f t="shared" si="6"/>
        <v>0</v>
      </c>
      <c r="R8" s="14">
        <f t="shared" si="6"/>
        <v>0</v>
      </c>
      <c r="S8" s="14">
        <f t="shared" si="7"/>
        <v>0</v>
      </c>
      <c r="T8" s="14" t="e">
        <f t="shared" si="8"/>
        <v>#DIV/0!</v>
      </c>
    </row>
    <row r="9" spans="1:20" s="5" customFormat="1" ht="15.75" hidden="1">
      <c r="A9" s="49" t="s">
        <v>149</v>
      </c>
      <c r="B9" s="50" t="s">
        <v>150</v>
      </c>
      <c r="C9" s="15">
        <f t="shared" si="0"/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4">
        <f t="shared" si="1"/>
        <v>0</v>
      </c>
      <c r="H9" s="14" t="e">
        <f t="shared" si="2"/>
        <v>#DIV/0!</v>
      </c>
      <c r="I9" s="15">
        <f t="shared" si="3"/>
        <v>0</v>
      </c>
      <c r="J9" s="15">
        <f t="shared" si="3"/>
        <v>0</v>
      </c>
      <c r="K9" s="15">
        <f>K19</f>
        <v>0</v>
      </c>
      <c r="L9" s="15">
        <f t="shared" si="3"/>
        <v>0</v>
      </c>
      <c r="M9" s="14">
        <f t="shared" si="4"/>
        <v>0</v>
      </c>
      <c r="N9" s="14" t="e">
        <f t="shared" si="5"/>
        <v>#DIV/0!</v>
      </c>
      <c r="O9" s="14">
        <f t="shared" si="6"/>
        <v>0</v>
      </c>
      <c r="P9" s="14">
        <f t="shared" si="6"/>
        <v>0</v>
      </c>
      <c r="Q9" s="14">
        <f t="shared" si="6"/>
        <v>0</v>
      </c>
      <c r="R9" s="14">
        <f t="shared" si="6"/>
        <v>0</v>
      </c>
      <c r="S9" s="14">
        <f t="shared" si="7"/>
        <v>0</v>
      </c>
      <c r="T9" s="14" t="e">
        <f t="shared" si="8"/>
        <v>#DIV/0!</v>
      </c>
    </row>
    <row r="10" spans="1:20" s="5" customFormat="1" ht="15.75" hidden="1">
      <c r="A10" s="49" t="s">
        <v>151</v>
      </c>
      <c r="B10" s="50" t="s">
        <v>152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4">
        <f t="shared" si="1"/>
        <v>0</v>
      </c>
      <c r="H10" s="14" t="e">
        <f t="shared" si="2"/>
        <v>#DIV/0!</v>
      </c>
      <c r="I10" s="15">
        <f t="shared" si="3"/>
        <v>0</v>
      </c>
      <c r="J10" s="15">
        <f t="shared" si="3"/>
        <v>0</v>
      </c>
      <c r="K10" s="15">
        <f>K20</f>
        <v>0</v>
      </c>
      <c r="L10" s="15">
        <f t="shared" si="3"/>
        <v>0</v>
      </c>
      <c r="M10" s="14">
        <f t="shared" si="4"/>
        <v>0</v>
      </c>
      <c r="N10" s="14" t="e">
        <f t="shared" si="5"/>
        <v>#DIV/0!</v>
      </c>
      <c r="O10" s="14">
        <f t="shared" si="6"/>
        <v>0</v>
      </c>
      <c r="P10" s="14">
        <f t="shared" si="6"/>
        <v>0</v>
      </c>
      <c r="Q10" s="14">
        <f t="shared" si="6"/>
        <v>0</v>
      </c>
      <c r="R10" s="14">
        <f t="shared" si="6"/>
        <v>0</v>
      </c>
      <c r="S10" s="14">
        <f t="shared" si="7"/>
        <v>0</v>
      </c>
      <c r="T10" s="14" t="e">
        <f t="shared" si="8"/>
        <v>#DIV/0!</v>
      </c>
    </row>
    <row r="11" spans="1:20" s="5" customFormat="1" ht="0.75" customHeight="1">
      <c r="A11" s="49" t="s">
        <v>153</v>
      </c>
      <c r="B11" s="50" t="s">
        <v>154</v>
      </c>
      <c r="C11" s="15">
        <f t="shared" si="0"/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4">
        <f t="shared" si="1"/>
        <v>0</v>
      </c>
      <c r="H11" s="14" t="e">
        <f t="shared" si="2"/>
        <v>#DIV/0!</v>
      </c>
      <c r="I11" s="15">
        <f t="shared" si="3"/>
        <v>0</v>
      </c>
      <c r="J11" s="15">
        <f t="shared" si="3"/>
        <v>0</v>
      </c>
      <c r="K11" s="15">
        <f>K21</f>
        <v>0</v>
      </c>
      <c r="L11" s="15">
        <f t="shared" si="3"/>
        <v>0</v>
      </c>
      <c r="M11" s="14">
        <f t="shared" si="4"/>
        <v>0</v>
      </c>
      <c r="N11" s="14" t="e">
        <f t="shared" si="5"/>
        <v>#DIV/0!</v>
      </c>
      <c r="O11" s="14">
        <f t="shared" si="6"/>
        <v>0</v>
      </c>
      <c r="P11" s="14">
        <f t="shared" si="6"/>
        <v>0</v>
      </c>
      <c r="Q11" s="14">
        <f t="shared" si="6"/>
        <v>0</v>
      </c>
      <c r="R11" s="14">
        <f t="shared" si="6"/>
        <v>0</v>
      </c>
      <c r="S11" s="14">
        <f t="shared" si="7"/>
        <v>0</v>
      </c>
      <c r="T11" s="14" t="e">
        <f t="shared" si="8"/>
        <v>#DIV/0!</v>
      </c>
    </row>
    <row r="12" spans="1:20" s="5" customFormat="1" ht="13.5" customHeight="1">
      <c r="A12" s="47" t="s">
        <v>145</v>
      </c>
      <c r="B12" s="19" t="s">
        <v>155</v>
      </c>
      <c r="C12" s="15">
        <f>C15+C16</f>
        <v>8373.7</v>
      </c>
      <c r="D12" s="15">
        <f>D15+D16</f>
        <v>10394.1</v>
      </c>
      <c r="E12" s="15">
        <f>E15+E16</f>
        <v>2754.3</v>
      </c>
      <c r="F12" s="15">
        <f>F15+F16</f>
        <v>9377.3</v>
      </c>
      <c r="G12" s="14">
        <f t="shared" si="1"/>
        <v>-1016.8000000000011</v>
      </c>
      <c r="H12" s="14">
        <f t="shared" si="2"/>
        <v>90.21752725103663</v>
      </c>
      <c r="I12" s="15">
        <f>I15+I16</f>
        <v>0</v>
      </c>
      <c r="J12" s="15">
        <f>J15+J16</f>
        <v>0</v>
      </c>
      <c r="K12" s="15">
        <f>K15+K16</f>
        <v>0</v>
      </c>
      <c r="L12" s="15">
        <f>L15+L16</f>
        <v>0</v>
      </c>
      <c r="M12" s="14">
        <f t="shared" si="4"/>
        <v>0</v>
      </c>
      <c r="N12" s="14"/>
      <c r="O12" s="14">
        <f t="shared" si="6"/>
        <v>8373.7</v>
      </c>
      <c r="P12" s="14">
        <f t="shared" si="6"/>
        <v>10394.1</v>
      </c>
      <c r="Q12" s="14">
        <f t="shared" si="6"/>
        <v>2754.3</v>
      </c>
      <c r="R12" s="14">
        <f t="shared" si="6"/>
        <v>9377.3</v>
      </c>
      <c r="S12" s="14">
        <f t="shared" si="7"/>
        <v>-1016.8000000000011</v>
      </c>
      <c r="T12" s="14">
        <f t="shared" si="8"/>
        <v>90.21752725103663</v>
      </c>
    </row>
    <row r="13" spans="1:20" s="5" customFormat="1" ht="31.5" hidden="1">
      <c r="A13" s="49" t="s">
        <v>156</v>
      </c>
      <c r="B13" s="50" t="s">
        <v>157</v>
      </c>
      <c r="C13" s="15">
        <f>C23</f>
        <v>0</v>
      </c>
      <c r="D13" s="15"/>
      <c r="E13" s="15"/>
      <c r="F13" s="15">
        <v>604.3</v>
      </c>
      <c r="G13" s="14">
        <f t="shared" si="1"/>
        <v>604.3</v>
      </c>
      <c r="H13" s="14" t="e">
        <f t="shared" si="2"/>
        <v>#DIV/0!</v>
      </c>
      <c r="I13" s="15"/>
      <c r="J13" s="15"/>
      <c r="K13" s="15"/>
      <c r="L13" s="15"/>
      <c r="M13" s="14">
        <f t="shared" si="4"/>
        <v>0</v>
      </c>
      <c r="N13" s="14" t="e">
        <f t="shared" si="5"/>
        <v>#DIV/0!</v>
      </c>
      <c r="O13" s="14">
        <f t="shared" si="6"/>
        <v>0</v>
      </c>
      <c r="P13" s="14">
        <f t="shared" si="6"/>
        <v>0</v>
      </c>
      <c r="Q13" s="14">
        <f t="shared" si="6"/>
        <v>0</v>
      </c>
      <c r="R13" s="14">
        <f t="shared" si="6"/>
        <v>604.3</v>
      </c>
      <c r="S13" s="14">
        <f t="shared" si="7"/>
        <v>604.3</v>
      </c>
      <c r="T13" s="14" t="e">
        <f t="shared" si="8"/>
        <v>#DIV/0!</v>
      </c>
    </row>
    <row r="14" spans="1:20" s="5" customFormat="1" ht="31.5" hidden="1">
      <c r="A14" s="49" t="s">
        <v>158</v>
      </c>
      <c r="B14" s="50" t="s">
        <v>159</v>
      </c>
      <c r="C14" s="15">
        <f>C24</f>
        <v>0</v>
      </c>
      <c r="D14" s="15"/>
      <c r="E14" s="15"/>
      <c r="F14" s="15"/>
      <c r="G14" s="14">
        <f t="shared" si="1"/>
        <v>0</v>
      </c>
      <c r="H14" s="14" t="e">
        <f t="shared" si="2"/>
        <v>#DIV/0!</v>
      </c>
      <c r="I14" s="15"/>
      <c r="J14" s="15"/>
      <c r="K14" s="15"/>
      <c r="L14" s="15"/>
      <c r="M14" s="14">
        <f t="shared" si="4"/>
        <v>0</v>
      </c>
      <c r="N14" s="14" t="e">
        <f t="shared" si="5"/>
        <v>#DIV/0!</v>
      </c>
      <c r="O14" s="14">
        <f t="shared" si="6"/>
        <v>0</v>
      </c>
      <c r="P14" s="14">
        <f t="shared" si="6"/>
        <v>0</v>
      </c>
      <c r="Q14" s="14">
        <f t="shared" si="6"/>
        <v>0</v>
      </c>
      <c r="R14" s="14">
        <f t="shared" si="6"/>
        <v>0</v>
      </c>
      <c r="S14" s="14">
        <f t="shared" si="7"/>
        <v>0</v>
      </c>
      <c r="T14" s="14" t="e">
        <f t="shared" si="8"/>
        <v>#DIV/0!</v>
      </c>
    </row>
    <row r="15" spans="1:20" s="16" customFormat="1" ht="2.25" customHeight="1" hidden="1">
      <c r="A15" s="51" t="s">
        <v>160</v>
      </c>
      <c r="B15" s="52" t="s">
        <v>161</v>
      </c>
      <c r="C15" s="53">
        <v>0</v>
      </c>
      <c r="D15" s="53"/>
      <c r="E15" s="53"/>
      <c r="F15" s="15"/>
      <c r="G15" s="14">
        <f t="shared" si="1"/>
        <v>0</v>
      </c>
      <c r="H15" s="14" t="e">
        <f t="shared" si="2"/>
        <v>#DIV/0!</v>
      </c>
      <c r="I15" s="53"/>
      <c r="J15" s="53"/>
      <c r="K15" s="53"/>
      <c r="L15" s="53"/>
      <c r="M15" s="14">
        <f t="shared" si="4"/>
        <v>0</v>
      </c>
      <c r="N15" s="14" t="e">
        <f t="shared" si="5"/>
        <v>#DIV/0!</v>
      </c>
      <c r="O15" s="14">
        <f t="shared" si="6"/>
        <v>0</v>
      </c>
      <c r="P15" s="14">
        <f t="shared" si="6"/>
        <v>0</v>
      </c>
      <c r="Q15" s="14">
        <f t="shared" si="6"/>
        <v>0</v>
      </c>
      <c r="R15" s="14">
        <f t="shared" si="6"/>
        <v>0</v>
      </c>
      <c r="S15" s="14">
        <f t="shared" si="7"/>
        <v>0</v>
      </c>
      <c r="T15" s="14" t="e">
        <f t="shared" si="8"/>
        <v>#DIV/0!</v>
      </c>
    </row>
    <row r="16" spans="1:20" s="16" customFormat="1" ht="13.5" customHeight="1">
      <c r="A16" s="51" t="s">
        <v>162</v>
      </c>
      <c r="B16" s="52" t="s">
        <v>163</v>
      </c>
      <c r="C16" s="53">
        <v>8373.7</v>
      </c>
      <c r="D16" s="53">
        <v>10394.1</v>
      </c>
      <c r="E16" s="53">
        <v>2754.3</v>
      </c>
      <c r="F16" s="53">
        <v>9377.3</v>
      </c>
      <c r="G16" s="14">
        <f t="shared" si="1"/>
        <v>-1016.8000000000011</v>
      </c>
      <c r="H16" s="14">
        <f t="shared" si="2"/>
        <v>90.21752725103663</v>
      </c>
      <c r="I16" s="53"/>
      <c r="J16" s="53">
        <v>0</v>
      </c>
      <c r="K16" s="53"/>
      <c r="L16" s="53"/>
      <c r="M16" s="14">
        <f t="shared" si="4"/>
        <v>0</v>
      </c>
      <c r="N16" s="14"/>
      <c r="O16" s="14">
        <f t="shared" si="6"/>
        <v>8373.7</v>
      </c>
      <c r="P16" s="14">
        <f t="shared" si="6"/>
        <v>10394.1</v>
      </c>
      <c r="Q16" s="14">
        <f t="shared" si="6"/>
        <v>2754.3</v>
      </c>
      <c r="R16" s="14">
        <f t="shared" si="6"/>
        <v>9377.3</v>
      </c>
      <c r="S16" s="14">
        <f t="shared" si="7"/>
        <v>-1016.8000000000011</v>
      </c>
      <c r="T16" s="14">
        <f t="shared" si="8"/>
        <v>90.21752725103663</v>
      </c>
    </row>
    <row r="17" spans="1:20" s="5" customFormat="1" ht="31.5" hidden="1">
      <c r="A17" s="49" t="s">
        <v>164</v>
      </c>
      <c r="B17" s="50" t="s">
        <v>165</v>
      </c>
      <c r="C17" s="15"/>
      <c r="D17" s="15"/>
      <c r="E17" s="15"/>
      <c r="F17" s="15"/>
      <c r="G17" s="14">
        <f t="shared" si="1"/>
        <v>0</v>
      </c>
      <c r="H17" s="14" t="e">
        <f t="shared" si="2"/>
        <v>#DIV/0!</v>
      </c>
      <c r="I17" s="15"/>
      <c r="J17" s="15"/>
      <c r="K17" s="15"/>
      <c r="L17" s="15"/>
      <c r="M17" s="14">
        <f t="shared" si="4"/>
        <v>0</v>
      </c>
      <c r="N17" s="14" t="e">
        <f t="shared" si="5"/>
        <v>#DIV/0!</v>
      </c>
      <c r="O17" s="14">
        <f t="shared" si="6"/>
        <v>0</v>
      </c>
      <c r="P17" s="14">
        <f t="shared" si="6"/>
        <v>0</v>
      </c>
      <c r="Q17" s="14">
        <f t="shared" si="6"/>
        <v>0</v>
      </c>
      <c r="R17" s="14">
        <f t="shared" si="6"/>
        <v>0</v>
      </c>
      <c r="S17" s="14">
        <f t="shared" si="7"/>
        <v>0</v>
      </c>
      <c r="T17" s="14" t="e">
        <f t="shared" si="8"/>
        <v>#DIV/0!</v>
      </c>
    </row>
    <row r="18" spans="1:20" s="5" customFormat="1" ht="15.75" hidden="1">
      <c r="A18" s="47" t="s">
        <v>166</v>
      </c>
      <c r="B18" s="19" t="s">
        <v>167</v>
      </c>
      <c r="C18" s="15"/>
      <c r="D18" s="15"/>
      <c r="E18" s="15"/>
      <c r="F18" s="15"/>
      <c r="G18" s="14">
        <f t="shared" si="1"/>
        <v>0</v>
      </c>
      <c r="H18" s="14" t="e">
        <f t="shared" si="2"/>
        <v>#DIV/0!</v>
      </c>
      <c r="I18" s="15"/>
      <c r="J18" s="15"/>
      <c r="K18" s="15"/>
      <c r="L18" s="15"/>
      <c r="M18" s="14">
        <f t="shared" si="4"/>
        <v>0</v>
      </c>
      <c r="N18" s="14" t="e">
        <f t="shared" si="5"/>
        <v>#DIV/0!</v>
      </c>
      <c r="O18" s="14">
        <f t="shared" si="6"/>
        <v>0</v>
      </c>
      <c r="P18" s="14">
        <f t="shared" si="6"/>
        <v>0</v>
      </c>
      <c r="Q18" s="14">
        <f t="shared" si="6"/>
        <v>0</v>
      </c>
      <c r="R18" s="14">
        <f t="shared" si="6"/>
        <v>0</v>
      </c>
      <c r="S18" s="14">
        <f t="shared" si="7"/>
        <v>0</v>
      </c>
      <c r="T18" s="14" t="e">
        <f t="shared" si="8"/>
        <v>#DIV/0!</v>
      </c>
    </row>
    <row r="19" spans="1:20" s="5" customFormat="1" ht="15.75" hidden="1">
      <c r="A19" s="47" t="s">
        <v>168</v>
      </c>
      <c r="B19" s="19" t="s">
        <v>169</v>
      </c>
      <c r="C19" s="15"/>
      <c r="D19" s="15"/>
      <c r="E19" s="15"/>
      <c r="F19" s="15"/>
      <c r="G19" s="14">
        <f t="shared" si="1"/>
        <v>0</v>
      </c>
      <c r="H19" s="14" t="e">
        <f t="shared" si="2"/>
        <v>#DIV/0!</v>
      </c>
      <c r="I19" s="15"/>
      <c r="J19" s="15"/>
      <c r="K19" s="15"/>
      <c r="L19" s="15"/>
      <c r="M19" s="14">
        <f t="shared" si="4"/>
        <v>0</v>
      </c>
      <c r="N19" s="14" t="e">
        <f t="shared" si="5"/>
        <v>#DIV/0!</v>
      </c>
      <c r="O19" s="14">
        <f t="shared" si="6"/>
        <v>0</v>
      </c>
      <c r="P19" s="14">
        <f t="shared" si="6"/>
        <v>0</v>
      </c>
      <c r="Q19" s="14">
        <f t="shared" si="6"/>
        <v>0</v>
      </c>
      <c r="R19" s="14">
        <f t="shared" si="6"/>
        <v>0</v>
      </c>
      <c r="S19" s="14">
        <f t="shared" si="7"/>
        <v>0</v>
      </c>
      <c r="T19" s="14" t="e">
        <f t="shared" si="8"/>
        <v>#DIV/0!</v>
      </c>
    </row>
    <row r="20" spans="1:20" s="5" customFormat="1" ht="15.75" hidden="1">
      <c r="A20" s="49" t="s">
        <v>170</v>
      </c>
      <c r="B20" s="50" t="s">
        <v>171</v>
      </c>
      <c r="C20" s="15"/>
      <c r="D20" s="15"/>
      <c r="E20" s="15"/>
      <c r="F20" s="15"/>
      <c r="G20" s="14">
        <f t="shared" si="1"/>
        <v>0</v>
      </c>
      <c r="H20" s="14" t="e">
        <f t="shared" si="2"/>
        <v>#DIV/0!</v>
      </c>
      <c r="I20" s="15"/>
      <c r="J20" s="15"/>
      <c r="K20" s="15"/>
      <c r="L20" s="15"/>
      <c r="M20" s="14">
        <f t="shared" si="4"/>
        <v>0</v>
      </c>
      <c r="N20" s="14" t="e">
        <f t="shared" si="5"/>
        <v>#DIV/0!</v>
      </c>
      <c r="O20" s="14">
        <f t="shared" si="6"/>
        <v>0</v>
      </c>
      <c r="P20" s="14">
        <f t="shared" si="6"/>
        <v>0</v>
      </c>
      <c r="Q20" s="14">
        <f t="shared" si="6"/>
        <v>0</v>
      </c>
      <c r="R20" s="14">
        <f t="shared" si="6"/>
        <v>0</v>
      </c>
      <c r="S20" s="14">
        <f t="shared" si="7"/>
        <v>0</v>
      </c>
      <c r="T20" s="14" t="e">
        <f t="shared" si="8"/>
        <v>#DIV/0!</v>
      </c>
    </row>
    <row r="21" spans="1:20" s="5" customFormat="1" ht="31.5" hidden="1">
      <c r="A21" s="49" t="s">
        <v>172</v>
      </c>
      <c r="B21" s="50" t="s">
        <v>173</v>
      </c>
      <c r="C21" s="15"/>
      <c r="D21" s="15"/>
      <c r="E21" s="15"/>
      <c r="F21" s="15"/>
      <c r="G21" s="14">
        <f t="shared" si="1"/>
        <v>0</v>
      </c>
      <c r="H21" s="14" t="e">
        <f t="shared" si="2"/>
        <v>#DIV/0!</v>
      </c>
      <c r="I21" s="15"/>
      <c r="J21" s="15"/>
      <c r="K21" s="15"/>
      <c r="L21" s="15"/>
      <c r="M21" s="14">
        <f t="shared" si="4"/>
        <v>0</v>
      </c>
      <c r="N21" s="14" t="e">
        <f t="shared" si="5"/>
        <v>#DIV/0!</v>
      </c>
      <c r="O21" s="14">
        <f t="shared" si="6"/>
        <v>0</v>
      </c>
      <c r="P21" s="14">
        <f t="shared" si="6"/>
        <v>0</v>
      </c>
      <c r="Q21" s="14">
        <f t="shared" si="6"/>
        <v>0</v>
      </c>
      <c r="R21" s="14">
        <f t="shared" si="6"/>
        <v>0</v>
      </c>
      <c r="S21" s="14">
        <f t="shared" si="7"/>
        <v>0</v>
      </c>
      <c r="T21" s="14" t="e">
        <f t="shared" si="8"/>
        <v>#DIV/0!</v>
      </c>
    </row>
    <row r="22" spans="1:20" s="5" customFormat="1" ht="14.25" customHeight="1" hidden="1">
      <c r="A22" s="47" t="s">
        <v>174</v>
      </c>
      <c r="B22" s="18" t="s">
        <v>175</v>
      </c>
      <c r="C22" s="15">
        <v>0</v>
      </c>
      <c r="D22" s="15"/>
      <c r="E22" s="15"/>
      <c r="F22" s="54"/>
      <c r="G22" s="14">
        <f t="shared" si="1"/>
        <v>0</v>
      </c>
      <c r="H22" s="14" t="e">
        <f t="shared" si="2"/>
        <v>#DIV/0!</v>
      </c>
      <c r="I22" s="15"/>
      <c r="J22" s="15"/>
      <c r="K22" s="15"/>
      <c r="L22" s="54"/>
      <c r="M22" s="14">
        <f t="shared" si="4"/>
        <v>0</v>
      </c>
      <c r="N22" s="14" t="e">
        <f t="shared" si="5"/>
        <v>#DIV/0!</v>
      </c>
      <c r="O22" s="14">
        <f t="shared" si="6"/>
        <v>0</v>
      </c>
      <c r="P22" s="14">
        <f t="shared" si="6"/>
        <v>0</v>
      </c>
      <c r="Q22" s="14">
        <f t="shared" si="6"/>
        <v>0</v>
      </c>
      <c r="R22" s="14">
        <f t="shared" si="6"/>
        <v>0</v>
      </c>
      <c r="S22" s="14">
        <f t="shared" si="7"/>
        <v>0</v>
      </c>
      <c r="T22" s="14" t="e">
        <f t="shared" si="8"/>
        <v>#DIV/0!</v>
      </c>
    </row>
    <row r="23" spans="1:20" s="5" customFormat="1" ht="15.75" hidden="1">
      <c r="A23" s="49" t="s">
        <v>176</v>
      </c>
      <c r="B23" s="50" t="s">
        <v>177</v>
      </c>
      <c r="C23" s="15"/>
      <c r="D23" s="15"/>
      <c r="E23" s="15"/>
      <c r="F23" s="15"/>
      <c r="G23" s="14">
        <f t="shared" si="1"/>
        <v>0</v>
      </c>
      <c r="H23" s="14" t="e">
        <f t="shared" si="2"/>
        <v>#DIV/0!</v>
      </c>
      <c r="I23" s="15"/>
      <c r="J23" s="15"/>
      <c r="K23" s="15"/>
      <c r="L23" s="15"/>
      <c r="M23" s="14">
        <f t="shared" si="4"/>
        <v>0</v>
      </c>
      <c r="N23" s="14" t="e">
        <f t="shared" si="5"/>
        <v>#DIV/0!</v>
      </c>
      <c r="O23" s="14">
        <f t="shared" si="6"/>
        <v>0</v>
      </c>
      <c r="P23" s="14">
        <f t="shared" si="6"/>
        <v>0</v>
      </c>
      <c r="Q23" s="14">
        <f t="shared" si="6"/>
        <v>0</v>
      </c>
      <c r="R23" s="14">
        <f t="shared" si="6"/>
        <v>0</v>
      </c>
      <c r="S23" s="14">
        <f t="shared" si="7"/>
        <v>0</v>
      </c>
      <c r="T23" s="14" t="e">
        <f t="shared" si="8"/>
        <v>#DIV/0!</v>
      </c>
    </row>
    <row r="24" spans="1:20" s="5" customFormat="1" ht="15.75" hidden="1">
      <c r="A24" s="49" t="s">
        <v>178</v>
      </c>
      <c r="B24" s="50" t="s">
        <v>179</v>
      </c>
      <c r="C24" s="15"/>
      <c r="D24" s="15"/>
      <c r="E24" s="15"/>
      <c r="F24" s="15"/>
      <c r="G24" s="14">
        <f t="shared" si="1"/>
        <v>0</v>
      </c>
      <c r="H24" s="14" t="e">
        <f t="shared" si="2"/>
        <v>#DIV/0!</v>
      </c>
      <c r="I24" s="15"/>
      <c r="J24" s="15"/>
      <c r="K24" s="15"/>
      <c r="L24" s="15"/>
      <c r="M24" s="14">
        <f t="shared" si="4"/>
        <v>0</v>
      </c>
      <c r="N24" s="14" t="e">
        <f t="shared" si="5"/>
        <v>#DIV/0!</v>
      </c>
      <c r="O24" s="14">
        <f t="shared" si="6"/>
        <v>0</v>
      </c>
      <c r="P24" s="14">
        <f t="shared" si="6"/>
        <v>0</v>
      </c>
      <c r="Q24" s="14">
        <f t="shared" si="6"/>
        <v>0</v>
      </c>
      <c r="R24" s="14">
        <f t="shared" si="6"/>
        <v>0</v>
      </c>
      <c r="S24" s="14">
        <f t="shared" si="7"/>
        <v>0</v>
      </c>
      <c r="T24" s="14" t="e">
        <f t="shared" si="8"/>
        <v>#DIV/0!</v>
      </c>
    </row>
    <row r="25" spans="1:20" s="5" customFormat="1" ht="15.75" hidden="1">
      <c r="A25" s="47" t="s">
        <v>180</v>
      </c>
      <c r="B25" s="18" t="s">
        <v>181</v>
      </c>
      <c r="C25" s="15"/>
      <c r="D25" s="15"/>
      <c r="E25" s="15"/>
      <c r="F25" s="15"/>
      <c r="G25" s="14">
        <f t="shared" si="1"/>
        <v>0</v>
      </c>
      <c r="H25" s="14" t="e">
        <f t="shared" si="2"/>
        <v>#DIV/0!</v>
      </c>
      <c r="I25" s="15"/>
      <c r="J25" s="15"/>
      <c r="K25" s="15"/>
      <c r="L25" s="15"/>
      <c r="M25" s="14">
        <f t="shared" si="4"/>
        <v>0</v>
      </c>
      <c r="N25" s="14" t="e">
        <f t="shared" si="5"/>
        <v>#DIV/0!</v>
      </c>
      <c r="O25" s="14">
        <f t="shared" si="6"/>
        <v>0</v>
      </c>
      <c r="P25" s="14">
        <f t="shared" si="6"/>
        <v>0</v>
      </c>
      <c r="Q25" s="14">
        <f t="shared" si="6"/>
        <v>0</v>
      </c>
      <c r="R25" s="14">
        <f t="shared" si="6"/>
        <v>0</v>
      </c>
      <c r="S25" s="14">
        <f t="shared" si="7"/>
        <v>0</v>
      </c>
      <c r="T25" s="14" t="e">
        <f t="shared" si="8"/>
        <v>#DIV/0!</v>
      </c>
    </row>
    <row r="26" spans="1:20" s="5" customFormat="1" ht="31.5" hidden="1">
      <c r="A26" s="47" t="s">
        <v>182</v>
      </c>
      <c r="B26" s="18" t="s">
        <v>183</v>
      </c>
      <c r="C26" s="14">
        <f>C27+C28</f>
        <v>0</v>
      </c>
      <c r="D26" s="14"/>
      <c r="E26" s="14"/>
      <c r="F26" s="14">
        <f>F27+F28</f>
        <v>0</v>
      </c>
      <c r="G26" s="14">
        <f t="shared" si="1"/>
        <v>0</v>
      </c>
      <c r="H26" s="14" t="e">
        <f t="shared" si="2"/>
        <v>#DIV/0!</v>
      </c>
      <c r="I26" s="14">
        <f>I27+I28</f>
        <v>0</v>
      </c>
      <c r="J26" s="14"/>
      <c r="K26" s="14"/>
      <c r="L26" s="14">
        <f>L27+L28</f>
        <v>0</v>
      </c>
      <c r="M26" s="14">
        <f t="shared" si="4"/>
        <v>0</v>
      </c>
      <c r="N26" s="14" t="e">
        <f t="shared" si="5"/>
        <v>#DIV/0!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4">
        <f t="shared" si="7"/>
        <v>0</v>
      </c>
      <c r="T26" s="14" t="e">
        <f t="shared" si="8"/>
        <v>#DIV/0!</v>
      </c>
    </row>
    <row r="27" spans="1:20" s="5" customFormat="1" ht="15.75" hidden="1">
      <c r="A27" s="47" t="s">
        <v>184</v>
      </c>
      <c r="B27" s="19" t="s">
        <v>185</v>
      </c>
      <c r="C27" s="15"/>
      <c r="D27" s="15"/>
      <c r="E27" s="15"/>
      <c r="F27" s="15"/>
      <c r="G27" s="14">
        <f t="shared" si="1"/>
        <v>0</v>
      </c>
      <c r="H27" s="14" t="e">
        <f t="shared" si="2"/>
        <v>#DIV/0!</v>
      </c>
      <c r="I27" s="15"/>
      <c r="J27" s="15"/>
      <c r="K27" s="15"/>
      <c r="L27" s="15"/>
      <c r="M27" s="14">
        <f t="shared" si="4"/>
        <v>0</v>
      </c>
      <c r="N27" s="14" t="e">
        <f t="shared" si="5"/>
        <v>#DIV/0!</v>
      </c>
      <c r="O27" s="14">
        <f t="shared" si="6"/>
        <v>0</v>
      </c>
      <c r="P27" s="14">
        <f t="shared" si="6"/>
        <v>0</v>
      </c>
      <c r="Q27" s="14">
        <f t="shared" si="6"/>
        <v>0</v>
      </c>
      <c r="R27" s="14">
        <f t="shared" si="6"/>
        <v>0</v>
      </c>
      <c r="S27" s="14">
        <f t="shared" si="7"/>
        <v>0</v>
      </c>
      <c r="T27" s="14" t="e">
        <f t="shared" si="8"/>
        <v>#DIV/0!</v>
      </c>
    </row>
    <row r="28" spans="1:20" s="5" customFormat="1" ht="47.25" hidden="1">
      <c r="A28" s="47" t="s">
        <v>186</v>
      </c>
      <c r="B28" s="19" t="s">
        <v>187</v>
      </c>
      <c r="C28" s="15"/>
      <c r="D28" s="15"/>
      <c r="E28" s="15"/>
      <c r="F28" s="15"/>
      <c r="G28" s="14">
        <f t="shared" si="1"/>
        <v>0</v>
      </c>
      <c r="H28" s="14" t="e">
        <f t="shared" si="2"/>
        <v>#DIV/0!</v>
      </c>
      <c r="I28" s="15"/>
      <c r="J28" s="15"/>
      <c r="K28" s="15"/>
      <c r="L28" s="15"/>
      <c r="M28" s="14">
        <f t="shared" si="4"/>
        <v>0</v>
      </c>
      <c r="N28" s="14" t="e">
        <f t="shared" si="5"/>
        <v>#DIV/0!</v>
      </c>
      <c r="O28" s="14">
        <f t="shared" si="6"/>
        <v>0</v>
      </c>
      <c r="P28" s="14">
        <f t="shared" si="6"/>
        <v>0</v>
      </c>
      <c r="Q28" s="14">
        <f t="shared" si="6"/>
        <v>0</v>
      </c>
      <c r="R28" s="14">
        <f t="shared" si="6"/>
        <v>0</v>
      </c>
      <c r="S28" s="14">
        <f t="shared" si="7"/>
        <v>0</v>
      </c>
      <c r="T28" s="14" t="e">
        <f t="shared" si="8"/>
        <v>#DIV/0!</v>
      </c>
    </row>
    <row r="29" spans="1:20" s="5" customFormat="1" ht="15.75" hidden="1">
      <c r="A29" s="47" t="s">
        <v>188</v>
      </c>
      <c r="B29" s="18" t="s">
        <v>189</v>
      </c>
      <c r="C29" s="15">
        <v>0</v>
      </c>
      <c r="D29" s="15"/>
      <c r="E29" s="15"/>
      <c r="F29" s="54"/>
      <c r="G29" s="14">
        <f t="shared" si="1"/>
        <v>0</v>
      </c>
      <c r="H29" s="14" t="e">
        <f t="shared" si="2"/>
        <v>#DIV/0!</v>
      </c>
      <c r="I29" s="15"/>
      <c r="J29" s="15"/>
      <c r="K29" s="15"/>
      <c r="L29" s="54"/>
      <c r="M29" s="14">
        <f t="shared" si="4"/>
        <v>0</v>
      </c>
      <c r="N29" s="14" t="e">
        <f t="shared" si="5"/>
        <v>#DIV/0!</v>
      </c>
      <c r="O29" s="14">
        <f t="shared" si="6"/>
        <v>0</v>
      </c>
      <c r="P29" s="14">
        <f t="shared" si="6"/>
        <v>0</v>
      </c>
      <c r="Q29" s="14">
        <f t="shared" si="6"/>
        <v>0</v>
      </c>
      <c r="R29" s="14">
        <f t="shared" si="6"/>
        <v>0</v>
      </c>
      <c r="S29" s="14">
        <f t="shared" si="7"/>
        <v>0</v>
      </c>
      <c r="T29" s="14" t="e">
        <f t="shared" si="8"/>
        <v>#DIV/0!</v>
      </c>
    </row>
    <row r="30" spans="1:20" s="5" customFormat="1" ht="15.75" hidden="1">
      <c r="A30" s="47" t="s">
        <v>190</v>
      </c>
      <c r="B30" s="19" t="s">
        <v>191</v>
      </c>
      <c r="C30" s="15"/>
      <c r="D30" s="15"/>
      <c r="E30" s="15"/>
      <c r="F30" s="15"/>
      <c r="G30" s="14">
        <f t="shared" si="1"/>
        <v>0</v>
      </c>
      <c r="H30" s="14" t="e">
        <f t="shared" si="2"/>
        <v>#DIV/0!</v>
      </c>
      <c r="I30" s="15"/>
      <c r="J30" s="15"/>
      <c r="K30" s="15"/>
      <c r="L30" s="15"/>
      <c r="M30" s="14">
        <f t="shared" si="4"/>
        <v>0</v>
      </c>
      <c r="N30" s="14" t="e">
        <f t="shared" si="5"/>
        <v>#DIV/0!</v>
      </c>
      <c r="O30" s="14">
        <f t="shared" si="6"/>
        <v>0</v>
      </c>
      <c r="P30" s="14">
        <f t="shared" si="6"/>
        <v>0</v>
      </c>
      <c r="Q30" s="14">
        <f t="shared" si="6"/>
        <v>0</v>
      </c>
      <c r="R30" s="14">
        <f t="shared" si="6"/>
        <v>0</v>
      </c>
      <c r="S30" s="14">
        <f t="shared" si="7"/>
        <v>0</v>
      </c>
      <c r="T30" s="14" t="e">
        <f t="shared" si="8"/>
        <v>#DIV/0!</v>
      </c>
    </row>
    <row r="31" spans="1:20" s="5" customFormat="1" ht="15.75" hidden="1">
      <c r="A31" s="47" t="s">
        <v>192</v>
      </c>
      <c r="B31" s="19" t="s">
        <v>193</v>
      </c>
      <c r="C31" s="15"/>
      <c r="D31" s="15"/>
      <c r="E31" s="15"/>
      <c r="F31" s="15"/>
      <c r="G31" s="14">
        <f t="shared" si="1"/>
        <v>0</v>
      </c>
      <c r="H31" s="14" t="e">
        <f t="shared" si="2"/>
        <v>#DIV/0!</v>
      </c>
      <c r="I31" s="15"/>
      <c r="J31" s="15"/>
      <c r="K31" s="15"/>
      <c r="L31" s="15"/>
      <c r="M31" s="14">
        <f t="shared" si="4"/>
        <v>0</v>
      </c>
      <c r="N31" s="14" t="e">
        <f t="shared" si="5"/>
        <v>#DIV/0!</v>
      </c>
      <c r="O31" s="14">
        <f t="shared" si="6"/>
        <v>0</v>
      </c>
      <c r="P31" s="14">
        <f t="shared" si="6"/>
        <v>0</v>
      </c>
      <c r="Q31" s="14">
        <f t="shared" si="6"/>
        <v>0</v>
      </c>
      <c r="R31" s="14">
        <f t="shared" si="6"/>
        <v>0</v>
      </c>
      <c r="S31" s="14">
        <f t="shared" si="7"/>
        <v>0</v>
      </c>
      <c r="T31" s="14" t="e">
        <f t="shared" si="8"/>
        <v>#DIV/0!</v>
      </c>
    </row>
    <row r="32" spans="1:20" s="5" customFormat="1" ht="31.5" hidden="1">
      <c r="A32" s="47" t="s">
        <v>194</v>
      </c>
      <c r="B32" s="19" t="s">
        <v>195</v>
      </c>
      <c r="C32" s="15"/>
      <c r="D32" s="15"/>
      <c r="E32" s="15"/>
      <c r="F32" s="15"/>
      <c r="G32" s="14">
        <f t="shared" si="1"/>
        <v>0</v>
      </c>
      <c r="H32" s="14" t="e">
        <f t="shared" si="2"/>
        <v>#DIV/0!</v>
      </c>
      <c r="I32" s="15"/>
      <c r="J32" s="15"/>
      <c r="K32" s="15"/>
      <c r="L32" s="15"/>
      <c r="M32" s="14">
        <f t="shared" si="4"/>
        <v>0</v>
      </c>
      <c r="N32" s="14" t="e">
        <f t="shared" si="5"/>
        <v>#DIV/0!</v>
      </c>
      <c r="O32" s="14">
        <f t="shared" si="6"/>
        <v>0</v>
      </c>
      <c r="P32" s="14">
        <f t="shared" si="6"/>
        <v>0</v>
      </c>
      <c r="Q32" s="14">
        <f t="shared" si="6"/>
        <v>0</v>
      </c>
      <c r="R32" s="14">
        <f t="shared" si="6"/>
        <v>0</v>
      </c>
      <c r="S32" s="14">
        <f t="shared" si="7"/>
        <v>0</v>
      </c>
      <c r="T32" s="14" t="e">
        <f t="shared" si="8"/>
        <v>#DIV/0!</v>
      </c>
    </row>
    <row r="33" spans="1:20" s="5" customFormat="1" ht="15.75" hidden="1">
      <c r="A33" s="47" t="s">
        <v>196</v>
      </c>
      <c r="B33" s="19" t="s">
        <v>197</v>
      </c>
      <c r="C33" s="15"/>
      <c r="D33" s="15"/>
      <c r="E33" s="15"/>
      <c r="F33" s="15"/>
      <c r="G33" s="14">
        <f t="shared" si="1"/>
        <v>0</v>
      </c>
      <c r="H33" s="14" t="e">
        <f t="shared" si="2"/>
        <v>#DIV/0!</v>
      </c>
      <c r="I33" s="15"/>
      <c r="J33" s="15"/>
      <c r="K33" s="15"/>
      <c r="L33" s="15"/>
      <c r="M33" s="14">
        <f t="shared" si="4"/>
        <v>0</v>
      </c>
      <c r="N33" s="14" t="e">
        <f t="shared" si="5"/>
        <v>#DIV/0!</v>
      </c>
      <c r="O33" s="14">
        <f t="shared" si="6"/>
        <v>0</v>
      </c>
      <c r="P33" s="14">
        <f t="shared" si="6"/>
        <v>0</v>
      </c>
      <c r="Q33" s="14">
        <f t="shared" si="6"/>
        <v>0</v>
      </c>
      <c r="R33" s="14">
        <f t="shared" si="6"/>
        <v>0</v>
      </c>
      <c r="S33" s="14">
        <f t="shared" si="7"/>
        <v>0</v>
      </c>
      <c r="T33" s="14" t="e">
        <f t="shared" si="8"/>
        <v>#DIV/0!</v>
      </c>
    </row>
    <row r="34" spans="1:20" s="5" customFormat="1" ht="31.5" hidden="1">
      <c r="A34" s="47" t="s">
        <v>198</v>
      </c>
      <c r="B34" s="19" t="s">
        <v>199</v>
      </c>
      <c r="C34" s="15"/>
      <c r="D34" s="15"/>
      <c r="E34" s="15"/>
      <c r="F34" s="15"/>
      <c r="G34" s="14">
        <f t="shared" si="1"/>
        <v>0</v>
      </c>
      <c r="H34" s="14" t="e">
        <f t="shared" si="2"/>
        <v>#DIV/0!</v>
      </c>
      <c r="I34" s="15"/>
      <c r="J34" s="15"/>
      <c r="K34" s="15"/>
      <c r="L34" s="15"/>
      <c r="M34" s="14">
        <f t="shared" si="4"/>
        <v>0</v>
      </c>
      <c r="N34" s="14" t="e">
        <f t="shared" si="5"/>
        <v>#DIV/0!</v>
      </c>
      <c r="O34" s="14">
        <f t="shared" si="6"/>
        <v>0</v>
      </c>
      <c r="P34" s="14">
        <f t="shared" si="6"/>
        <v>0</v>
      </c>
      <c r="Q34" s="14">
        <f t="shared" si="6"/>
        <v>0</v>
      </c>
      <c r="R34" s="14">
        <f t="shared" si="6"/>
        <v>0</v>
      </c>
      <c r="S34" s="14">
        <f t="shared" si="7"/>
        <v>0</v>
      </c>
      <c r="T34" s="14" t="e">
        <f t="shared" si="8"/>
        <v>#DIV/0!</v>
      </c>
    </row>
    <row r="35" spans="1:20" s="5" customFormat="1" ht="33.75" customHeight="1" hidden="1">
      <c r="A35" s="47" t="s">
        <v>200</v>
      </c>
      <c r="B35" s="18" t="s">
        <v>201</v>
      </c>
      <c r="C35" s="15">
        <f>C51</f>
        <v>0</v>
      </c>
      <c r="D35" s="15">
        <f>D51+D37</f>
        <v>0</v>
      </c>
      <c r="E35" s="15">
        <f>E51+E37</f>
        <v>0</v>
      </c>
      <c r="F35" s="15">
        <f>F51+F37</f>
        <v>0</v>
      </c>
      <c r="G35" s="14">
        <f t="shared" si="1"/>
        <v>0</v>
      </c>
      <c r="H35" s="14" t="e">
        <f t="shared" si="2"/>
        <v>#DIV/0!</v>
      </c>
      <c r="I35" s="15">
        <f>I45</f>
        <v>0</v>
      </c>
      <c r="J35" s="15">
        <f>J45</f>
        <v>0</v>
      </c>
      <c r="K35" s="15">
        <f>K45</f>
        <v>0</v>
      </c>
      <c r="L35" s="15">
        <f>L45</f>
        <v>0</v>
      </c>
      <c r="M35" s="14">
        <f t="shared" si="4"/>
        <v>0</v>
      </c>
      <c r="N35" s="14" t="e">
        <f t="shared" si="5"/>
        <v>#DIV/0!</v>
      </c>
      <c r="O35" s="14">
        <f t="shared" si="6"/>
        <v>0</v>
      </c>
      <c r="P35" s="14">
        <f t="shared" si="6"/>
        <v>0</v>
      </c>
      <c r="Q35" s="14">
        <f t="shared" si="6"/>
        <v>0</v>
      </c>
      <c r="R35" s="14">
        <f t="shared" si="6"/>
        <v>0</v>
      </c>
      <c r="S35" s="14">
        <f t="shared" si="7"/>
        <v>0</v>
      </c>
      <c r="T35" s="14" t="e">
        <f t="shared" si="8"/>
        <v>#DIV/0!</v>
      </c>
    </row>
    <row r="36" spans="1:20" s="5" customFormat="1" ht="13.5" customHeight="1" hidden="1">
      <c r="A36" s="47" t="s">
        <v>202</v>
      </c>
      <c r="B36" s="19" t="s">
        <v>203</v>
      </c>
      <c r="C36" s="15">
        <v>0</v>
      </c>
      <c r="D36" s="15"/>
      <c r="E36" s="15"/>
      <c r="F36" s="15">
        <v>0</v>
      </c>
      <c r="G36" s="14">
        <f t="shared" si="1"/>
        <v>0</v>
      </c>
      <c r="H36" s="14" t="e">
        <f t="shared" si="2"/>
        <v>#DIV/0!</v>
      </c>
      <c r="I36" s="15"/>
      <c r="J36" s="15"/>
      <c r="K36" s="15"/>
      <c r="L36" s="15"/>
      <c r="M36" s="14">
        <f t="shared" si="4"/>
        <v>0</v>
      </c>
      <c r="N36" s="14" t="e">
        <f t="shared" si="5"/>
        <v>#DIV/0!</v>
      </c>
      <c r="O36" s="14">
        <f t="shared" si="6"/>
        <v>0</v>
      </c>
      <c r="P36" s="14">
        <f t="shared" si="6"/>
        <v>0</v>
      </c>
      <c r="Q36" s="14">
        <f t="shared" si="6"/>
        <v>0</v>
      </c>
      <c r="R36" s="14">
        <f t="shared" si="6"/>
        <v>0</v>
      </c>
      <c r="S36" s="14">
        <f t="shared" si="7"/>
        <v>0</v>
      </c>
      <c r="T36" s="14" t="e">
        <f t="shared" si="8"/>
        <v>#DIV/0!</v>
      </c>
    </row>
    <row r="37" spans="1:20" s="5" customFormat="1" ht="31.5" hidden="1">
      <c r="A37" s="49" t="s">
        <v>204</v>
      </c>
      <c r="B37" s="50" t="s">
        <v>205</v>
      </c>
      <c r="C37" s="15"/>
      <c r="D37" s="15">
        <v>0</v>
      </c>
      <c r="E37" s="15">
        <v>0</v>
      </c>
      <c r="F37" s="15">
        <v>0</v>
      </c>
      <c r="G37" s="14">
        <f t="shared" si="1"/>
        <v>0</v>
      </c>
      <c r="H37" s="14" t="e">
        <f t="shared" si="2"/>
        <v>#DIV/0!</v>
      </c>
      <c r="I37" s="15"/>
      <c r="J37" s="15"/>
      <c r="K37" s="15"/>
      <c r="L37" s="15"/>
      <c r="M37" s="14">
        <f t="shared" si="4"/>
        <v>0</v>
      </c>
      <c r="N37" s="14" t="e">
        <f t="shared" si="5"/>
        <v>#DIV/0!</v>
      </c>
      <c r="O37" s="14">
        <f t="shared" si="6"/>
        <v>0</v>
      </c>
      <c r="P37" s="14">
        <f t="shared" si="6"/>
        <v>0</v>
      </c>
      <c r="Q37" s="14">
        <f t="shared" si="6"/>
        <v>0</v>
      </c>
      <c r="R37" s="14">
        <f t="shared" si="6"/>
        <v>0</v>
      </c>
      <c r="S37" s="14">
        <f t="shared" si="7"/>
        <v>0</v>
      </c>
      <c r="T37" s="14" t="e">
        <f t="shared" si="8"/>
        <v>#DIV/0!</v>
      </c>
    </row>
    <row r="38" spans="1:20" s="5" customFormat="1" ht="31.5" hidden="1">
      <c r="A38" s="49" t="s">
        <v>206</v>
      </c>
      <c r="B38" s="50" t="s">
        <v>207</v>
      </c>
      <c r="C38" s="15"/>
      <c r="D38" s="15"/>
      <c r="E38" s="15"/>
      <c r="F38" s="15"/>
      <c r="G38" s="14">
        <f t="shared" si="1"/>
        <v>0</v>
      </c>
      <c r="H38" s="14" t="e">
        <f t="shared" si="2"/>
        <v>#DIV/0!</v>
      </c>
      <c r="I38" s="15"/>
      <c r="J38" s="15"/>
      <c r="K38" s="15"/>
      <c r="L38" s="15"/>
      <c r="M38" s="14">
        <f t="shared" si="4"/>
        <v>0</v>
      </c>
      <c r="N38" s="14" t="e">
        <f t="shared" si="5"/>
        <v>#DIV/0!</v>
      </c>
      <c r="O38" s="14">
        <f t="shared" si="6"/>
        <v>0</v>
      </c>
      <c r="P38" s="14">
        <f t="shared" si="6"/>
        <v>0</v>
      </c>
      <c r="Q38" s="14">
        <f t="shared" si="6"/>
        <v>0</v>
      </c>
      <c r="R38" s="14">
        <f t="shared" si="6"/>
        <v>0</v>
      </c>
      <c r="S38" s="14">
        <f t="shared" si="7"/>
        <v>0</v>
      </c>
      <c r="T38" s="14" t="e">
        <f t="shared" si="8"/>
        <v>#DIV/0!</v>
      </c>
    </row>
    <row r="39" spans="1:20" s="5" customFormat="1" ht="15.75" hidden="1">
      <c r="A39" s="49" t="s">
        <v>208</v>
      </c>
      <c r="B39" s="55" t="s">
        <v>209</v>
      </c>
      <c r="C39" s="15"/>
      <c r="D39" s="15"/>
      <c r="E39" s="15"/>
      <c r="F39" s="15"/>
      <c r="G39" s="14">
        <f t="shared" si="1"/>
        <v>0</v>
      </c>
      <c r="H39" s="14" t="e">
        <f t="shared" si="2"/>
        <v>#DIV/0!</v>
      </c>
      <c r="I39" s="15"/>
      <c r="J39" s="15"/>
      <c r="K39" s="15"/>
      <c r="L39" s="15"/>
      <c r="M39" s="14">
        <f t="shared" si="4"/>
        <v>0</v>
      </c>
      <c r="N39" s="14" t="e">
        <f t="shared" si="5"/>
        <v>#DIV/0!</v>
      </c>
      <c r="O39" s="14">
        <f t="shared" si="6"/>
        <v>0</v>
      </c>
      <c r="P39" s="14">
        <f t="shared" si="6"/>
        <v>0</v>
      </c>
      <c r="Q39" s="14">
        <f t="shared" si="6"/>
        <v>0</v>
      </c>
      <c r="R39" s="14">
        <f t="shared" si="6"/>
        <v>0</v>
      </c>
      <c r="S39" s="14">
        <f t="shared" si="7"/>
        <v>0</v>
      </c>
      <c r="T39" s="14" t="e">
        <f t="shared" si="8"/>
        <v>#DIV/0!</v>
      </c>
    </row>
    <row r="40" spans="1:20" s="5" customFormat="1" ht="15.75" hidden="1">
      <c r="A40" s="49" t="s">
        <v>210</v>
      </c>
      <c r="B40" s="55" t="s">
        <v>211</v>
      </c>
      <c r="C40" s="15"/>
      <c r="D40" s="15"/>
      <c r="E40" s="15"/>
      <c r="F40" s="15"/>
      <c r="G40" s="14">
        <f t="shared" si="1"/>
        <v>0</v>
      </c>
      <c r="H40" s="14" t="e">
        <f t="shared" si="2"/>
        <v>#DIV/0!</v>
      </c>
      <c r="I40" s="15"/>
      <c r="J40" s="15"/>
      <c r="K40" s="15"/>
      <c r="L40" s="15"/>
      <c r="M40" s="14">
        <f t="shared" si="4"/>
        <v>0</v>
      </c>
      <c r="N40" s="14" t="e">
        <f t="shared" si="5"/>
        <v>#DIV/0!</v>
      </c>
      <c r="O40" s="14">
        <f t="shared" si="6"/>
        <v>0</v>
      </c>
      <c r="P40" s="14">
        <f t="shared" si="6"/>
        <v>0</v>
      </c>
      <c r="Q40" s="14">
        <f t="shared" si="6"/>
        <v>0</v>
      </c>
      <c r="R40" s="14">
        <f t="shared" si="6"/>
        <v>0</v>
      </c>
      <c r="S40" s="14">
        <f t="shared" si="7"/>
        <v>0</v>
      </c>
      <c r="T40" s="14" t="e">
        <f t="shared" si="8"/>
        <v>#DIV/0!</v>
      </c>
    </row>
    <row r="41" spans="1:20" s="5" customFormat="1" ht="15.75" customHeight="1" hidden="1">
      <c r="A41" s="47" t="s">
        <v>212</v>
      </c>
      <c r="B41" s="19" t="s">
        <v>213</v>
      </c>
      <c r="C41" s="15"/>
      <c r="D41" s="15"/>
      <c r="E41" s="15"/>
      <c r="F41" s="15"/>
      <c r="G41" s="14">
        <f t="shared" si="1"/>
        <v>0</v>
      </c>
      <c r="H41" s="14" t="e">
        <f t="shared" si="2"/>
        <v>#DIV/0!</v>
      </c>
      <c r="I41" s="15"/>
      <c r="J41" s="15"/>
      <c r="K41" s="15"/>
      <c r="L41" s="15"/>
      <c r="M41" s="14">
        <f t="shared" si="4"/>
        <v>0</v>
      </c>
      <c r="N41" s="14" t="e">
        <f t="shared" si="5"/>
        <v>#DIV/0!</v>
      </c>
      <c r="O41" s="14">
        <f t="shared" si="6"/>
        <v>0</v>
      </c>
      <c r="P41" s="14">
        <f t="shared" si="6"/>
        <v>0</v>
      </c>
      <c r="Q41" s="14">
        <f t="shared" si="6"/>
        <v>0</v>
      </c>
      <c r="R41" s="14">
        <f t="shared" si="6"/>
        <v>0</v>
      </c>
      <c r="S41" s="14">
        <f t="shared" si="7"/>
        <v>0</v>
      </c>
      <c r="T41" s="14" t="e">
        <f t="shared" si="8"/>
        <v>#DIV/0!</v>
      </c>
    </row>
    <row r="42" spans="1:20" s="5" customFormat="1" ht="15.75" hidden="1">
      <c r="A42" s="49" t="s">
        <v>214</v>
      </c>
      <c r="B42" s="55" t="s">
        <v>215</v>
      </c>
      <c r="C42" s="15"/>
      <c r="D42" s="15"/>
      <c r="E42" s="15"/>
      <c r="F42" s="15"/>
      <c r="G42" s="14">
        <f t="shared" si="1"/>
        <v>0</v>
      </c>
      <c r="H42" s="14" t="e">
        <f t="shared" si="2"/>
        <v>#DIV/0!</v>
      </c>
      <c r="I42" s="15"/>
      <c r="J42" s="15"/>
      <c r="K42" s="15"/>
      <c r="L42" s="15"/>
      <c r="M42" s="14">
        <f t="shared" si="4"/>
        <v>0</v>
      </c>
      <c r="N42" s="14" t="e">
        <f t="shared" si="5"/>
        <v>#DIV/0!</v>
      </c>
      <c r="O42" s="14">
        <f t="shared" si="6"/>
        <v>0</v>
      </c>
      <c r="P42" s="14">
        <f t="shared" si="6"/>
        <v>0</v>
      </c>
      <c r="Q42" s="14">
        <f t="shared" si="6"/>
        <v>0</v>
      </c>
      <c r="R42" s="14">
        <f t="shared" si="6"/>
        <v>0</v>
      </c>
      <c r="S42" s="14">
        <f t="shared" si="7"/>
        <v>0</v>
      </c>
      <c r="T42" s="14" t="e">
        <f t="shared" si="8"/>
        <v>#DIV/0!</v>
      </c>
    </row>
    <row r="43" spans="1:20" s="5" customFormat="1" ht="15.75" hidden="1">
      <c r="A43" s="47" t="s">
        <v>216</v>
      </c>
      <c r="B43" s="19" t="s">
        <v>217</v>
      </c>
      <c r="C43" s="15"/>
      <c r="D43" s="15"/>
      <c r="E43" s="15"/>
      <c r="F43" s="15"/>
      <c r="G43" s="14">
        <f t="shared" si="1"/>
        <v>0</v>
      </c>
      <c r="H43" s="14" t="e">
        <f t="shared" si="2"/>
        <v>#DIV/0!</v>
      </c>
      <c r="I43" s="15"/>
      <c r="J43" s="15"/>
      <c r="K43" s="15"/>
      <c r="L43" s="15"/>
      <c r="M43" s="14">
        <f t="shared" si="4"/>
        <v>0</v>
      </c>
      <c r="N43" s="14" t="e">
        <f t="shared" si="5"/>
        <v>#DIV/0!</v>
      </c>
      <c r="O43" s="14">
        <f t="shared" si="6"/>
        <v>0</v>
      </c>
      <c r="P43" s="14">
        <f t="shared" si="6"/>
        <v>0</v>
      </c>
      <c r="Q43" s="14">
        <f t="shared" si="6"/>
        <v>0</v>
      </c>
      <c r="R43" s="14">
        <f t="shared" si="6"/>
        <v>0</v>
      </c>
      <c r="S43" s="14">
        <f t="shared" si="7"/>
        <v>0</v>
      </c>
      <c r="T43" s="14" t="e">
        <f t="shared" si="8"/>
        <v>#DIV/0!</v>
      </c>
    </row>
    <row r="44" spans="1:20" s="5" customFormat="1" ht="15.75" hidden="1">
      <c r="A44" s="47" t="s">
        <v>218</v>
      </c>
      <c r="B44" s="19" t="s">
        <v>219</v>
      </c>
      <c r="C44" s="15"/>
      <c r="D44" s="15"/>
      <c r="E44" s="15"/>
      <c r="F44" s="15"/>
      <c r="G44" s="14">
        <f t="shared" si="1"/>
        <v>0</v>
      </c>
      <c r="H44" s="14" t="e">
        <f t="shared" si="2"/>
        <v>#DIV/0!</v>
      </c>
      <c r="I44" s="15"/>
      <c r="J44" s="15"/>
      <c r="K44" s="15"/>
      <c r="L44" s="15"/>
      <c r="M44" s="14">
        <f t="shared" si="4"/>
        <v>0</v>
      </c>
      <c r="N44" s="14" t="e">
        <f t="shared" si="5"/>
        <v>#DIV/0!</v>
      </c>
      <c r="O44" s="14">
        <f t="shared" si="6"/>
        <v>0</v>
      </c>
      <c r="P44" s="14">
        <f t="shared" si="6"/>
        <v>0</v>
      </c>
      <c r="Q44" s="14">
        <f t="shared" si="6"/>
        <v>0</v>
      </c>
      <c r="R44" s="14">
        <f t="shared" si="6"/>
        <v>0</v>
      </c>
      <c r="S44" s="14">
        <f t="shared" si="7"/>
        <v>0</v>
      </c>
      <c r="T44" s="14" t="e">
        <f t="shared" si="8"/>
        <v>#DIV/0!</v>
      </c>
    </row>
    <row r="45" spans="1:20" s="5" customFormat="1" ht="16.5" customHeight="1" hidden="1">
      <c r="A45" s="47" t="s">
        <v>220</v>
      </c>
      <c r="B45" s="19" t="s">
        <v>221</v>
      </c>
      <c r="C45" s="15"/>
      <c r="D45" s="15"/>
      <c r="E45" s="15"/>
      <c r="F45" s="15"/>
      <c r="G45" s="14">
        <f t="shared" si="1"/>
        <v>0</v>
      </c>
      <c r="H45" s="14" t="e">
        <f t="shared" si="2"/>
        <v>#DIV/0!</v>
      </c>
      <c r="I45" s="15"/>
      <c r="J45" s="15"/>
      <c r="K45" s="15"/>
      <c r="L45" s="15"/>
      <c r="M45" s="14">
        <f t="shared" si="4"/>
        <v>0</v>
      </c>
      <c r="N45" s="14" t="e">
        <f t="shared" si="5"/>
        <v>#DIV/0!</v>
      </c>
      <c r="O45" s="14">
        <f t="shared" si="6"/>
        <v>0</v>
      </c>
      <c r="P45" s="14">
        <f t="shared" si="6"/>
        <v>0</v>
      </c>
      <c r="Q45" s="14">
        <f t="shared" si="6"/>
        <v>0</v>
      </c>
      <c r="R45" s="14">
        <f t="shared" si="6"/>
        <v>0</v>
      </c>
      <c r="S45" s="14">
        <f t="shared" si="7"/>
        <v>0</v>
      </c>
      <c r="T45" s="14" t="e">
        <f t="shared" si="8"/>
        <v>#DIV/0!</v>
      </c>
    </row>
    <row r="46" spans="1:20" s="5" customFormat="1" ht="15.75" hidden="1">
      <c r="A46" s="49" t="s">
        <v>222</v>
      </c>
      <c r="B46" s="55" t="s">
        <v>223</v>
      </c>
      <c r="C46" s="15"/>
      <c r="D46" s="15"/>
      <c r="E46" s="15"/>
      <c r="F46" s="15"/>
      <c r="G46" s="14">
        <f t="shared" si="1"/>
        <v>0</v>
      </c>
      <c r="H46" s="14" t="e">
        <f t="shared" si="2"/>
        <v>#DIV/0!</v>
      </c>
      <c r="I46" s="15"/>
      <c r="J46" s="15"/>
      <c r="K46" s="15"/>
      <c r="L46" s="15"/>
      <c r="M46" s="14">
        <f t="shared" si="4"/>
        <v>0</v>
      </c>
      <c r="N46" s="14" t="e">
        <f t="shared" si="5"/>
        <v>#DIV/0!</v>
      </c>
      <c r="O46" s="14">
        <f t="shared" si="6"/>
        <v>0</v>
      </c>
      <c r="P46" s="14">
        <f t="shared" si="6"/>
        <v>0</v>
      </c>
      <c r="Q46" s="14">
        <f t="shared" si="6"/>
        <v>0</v>
      </c>
      <c r="R46" s="14">
        <f t="shared" si="6"/>
        <v>0</v>
      </c>
      <c r="S46" s="14">
        <f t="shared" si="7"/>
        <v>0</v>
      </c>
      <c r="T46" s="14" t="e">
        <f t="shared" si="8"/>
        <v>#DIV/0!</v>
      </c>
    </row>
    <row r="47" spans="1:20" s="5" customFormat="1" ht="15.75" hidden="1">
      <c r="A47" s="47" t="s">
        <v>224</v>
      </c>
      <c r="B47" s="19" t="s">
        <v>225</v>
      </c>
      <c r="C47" s="15"/>
      <c r="D47" s="15"/>
      <c r="E47" s="15"/>
      <c r="F47" s="15"/>
      <c r="G47" s="14">
        <f t="shared" si="1"/>
        <v>0</v>
      </c>
      <c r="H47" s="14" t="e">
        <f t="shared" si="2"/>
        <v>#DIV/0!</v>
      </c>
      <c r="I47" s="15"/>
      <c r="J47" s="15"/>
      <c r="K47" s="15"/>
      <c r="L47" s="15"/>
      <c r="M47" s="14">
        <f t="shared" si="4"/>
        <v>0</v>
      </c>
      <c r="N47" s="14" t="e">
        <f t="shared" si="5"/>
        <v>#DIV/0!</v>
      </c>
      <c r="O47" s="14">
        <f t="shared" si="6"/>
        <v>0</v>
      </c>
      <c r="P47" s="14">
        <f t="shared" si="6"/>
        <v>0</v>
      </c>
      <c r="Q47" s="14">
        <f t="shared" si="6"/>
        <v>0</v>
      </c>
      <c r="R47" s="14">
        <f t="shared" si="6"/>
        <v>0</v>
      </c>
      <c r="S47" s="14">
        <f t="shared" si="7"/>
        <v>0</v>
      </c>
      <c r="T47" s="14" t="e">
        <f t="shared" si="8"/>
        <v>#DIV/0!</v>
      </c>
    </row>
    <row r="48" spans="1:20" s="5" customFormat="1" ht="15" customHeight="1" hidden="1">
      <c r="A48" s="47" t="s">
        <v>226</v>
      </c>
      <c r="B48" s="19" t="s">
        <v>227</v>
      </c>
      <c r="C48" s="15">
        <v>0</v>
      </c>
      <c r="D48" s="15"/>
      <c r="E48" s="15"/>
      <c r="F48" s="15">
        <v>0</v>
      </c>
      <c r="G48" s="14">
        <f t="shared" si="1"/>
        <v>0</v>
      </c>
      <c r="H48" s="14" t="e">
        <f t="shared" si="2"/>
        <v>#DIV/0!</v>
      </c>
      <c r="I48" s="15"/>
      <c r="J48" s="15"/>
      <c r="K48" s="15"/>
      <c r="L48" s="15"/>
      <c r="M48" s="14">
        <f t="shared" si="4"/>
        <v>0</v>
      </c>
      <c r="N48" s="14" t="e">
        <f t="shared" si="5"/>
        <v>#DIV/0!</v>
      </c>
      <c r="O48" s="14">
        <f t="shared" si="6"/>
        <v>0</v>
      </c>
      <c r="P48" s="14">
        <f t="shared" si="6"/>
        <v>0</v>
      </c>
      <c r="Q48" s="14">
        <f t="shared" si="6"/>
        <v>0</v>
      </c>
      <c r="R48" s="14">
        <f t="shared" si="6"/>
        <v>0</v>
      </c>
      <c r="S48" s="14">
        <f t="shared" si="7"/>
        <v>0</v>
      </c>
      <c r="T48" s="14" t="e">
        <f t="shared" si="8"/>
        <v>#DIV/0!</v>
      </c>
    </row>
    <row r="49" spans="1:20" s="5" customFormat="1" ht="15.75" hidden="1">
      <c r="A49" s="49" t="s">
        <v>228</v>
      </c>
      <c r="B49" s="55" t="s">
        <v>229</v>
      </c>
      <c r="C49" s="15"/>
      <c r="D49" s="15"/>
      <c r="E49" s="15"/>
      <c r="F49" s="15"/>
      <c r="G49" s="14">
        <f t="shared" si="1"/>
        <v>0</v>
      </c>
      <c r="H49" s="14" t="e">
        <f t="shared" si="2"/>
        <v>#DIV/0!</v>
      </c>
      <c r="I49" s="15"/>
      <c r="J49" s="15"/>
      <c r="K49" s="15"/>
      <c r="L49" s="15"/>
      <c r="M49" s="14">
        <f t="shared" si="4"/>
        <v>0</v>
      </c>
      <c r="N49" s="14" t="e">
        <f t="shared" si="5"/>
        <v>#DIV/0!</v>
      </c>
      <c r="O49" s="14">
        <f t="shared" si="6"/>
        <v>0</v>
      </c>
      <c r="P49" s="14">
        <f t="shared" si="6"/>
        <v>0</v>
      </c>
      <c r="Q49" s="14">
        <f t="shared" si="6"/>
        <v>0</v>
      </c>
      <c r="R49" s="14">
        <f t="shared" si="6"/>
        <v>0</v>
      </c>
      <c r="S49" s="14">
        <f t="shared" si="7"/>
        <v>0</v>
      </c>
      <c r="T49" s="14" t="e">
        <f t="shared" si="8"/>
        <v>#DIV/0!</v>
      </c>
    </row>
    <row r="50" spans="1:20" s="5" customFormat="1" ht="21.75" customHeight="1" hidden="1">
      <c r="A50" s="49" t="s">
        <v>230</v>
      </c>
      <c r="B50" s="55" t="s">
        <v>231</v>
      </c>
      <c r="C50" s="15"/>
      <c r="D50" s="15"/>
      <c r="E50" s="15"/>
      <c r="F50" s="15"/>
      <c r="G50" s="14">
        <f t="shared" si="1"/>
        <v>0</v>
      </c>
      <c r="H50" s="14" t="e">
        <f t="shared" si="2"/>
        <v>#DIV/0!</v>
      </c>
      <c r="I50" s="15"/>
      <c r="J50" s="15"/>
      <c r="K50" s="15"/>
      <c r="L50" s="15"/>
      <c r="M50" s="14">
        <f t="shared" si="4"/>
        <v>0</v>
      </c>
      <c r="N50" s="14" t="e">
        <f t="shared" si="5"/>
        <v>#DIV/0!</v>
      </c>
      <c r="O50" s="14">
        <f t="shared" si="6"/>
        <v>0</v>
      </c>
      <c r="P50" s="14">
        <f t="shared" si="6"/>
        <v>0</v>
      </c>
      <c r="Q50" s="14">
        <f t="shared" si="6"/>
        <v>0</v>
      </c>
      <c r="R50" s="14">
        <f t="shared" si="6"/>
        <v>0</v>
      </c>
      <c r="S50" s="14">
        <f t="shared" si="7"/>
        <v>0</v>
      </c>
      <c r="T50" s="14" t="e">
        <f t="shared" si="8"/>
        <v>#DIV/0!</v>
      </c>
    </row>
    <row r="51" spans="1:20" s="5" customFormat="1" ht="30" customHeight="1" hidden="1">
      <c r="A51" s="56">
        <v>61007</v>
      </c>
      <c r="B51" s="55" t="s">
        <v>232</v>
      </c>
      <c r="C51" s="15">
        <v>0</v>
      </c>
      <c r="D51" s="15">
        <v>0</v>
      </c>
      <c r="E51" s="15">
        <v>0</v>
      </c>
      <c r="F51" s="15">
        <v>0</v>
      </c>
      <c r="G51" s="14">
        <f t="shared" si="1"/>
        <v>0</v>
      </c>
      <c r="H51" s="14" t="e">
        <f t="shared" si="2"/>
        <v>#DIV/0!</v>
      </c>
      <c r="I51" s="15"/>
      <c r="J51" s="15"/>
      <c r="K51" s="15"/>
      <c r="L51" s="15"/>
      <c r="M51" s="14">
        <f t="shared" si="4"/>
        <v>0</v>
      </c>
      <c r="N51" s="14" t="e">
        <f t="shared" si="5"/>
        <v>#DIV/0!</v>
      </c>
      <c r="O51" s="14">
        <f t="shared" si="6"/>
        <v>0</v>
      </c>
      <c r="P51" s="14">
        <f t="shared" si="6"/>
        <v>0</v>
      </c>
      <c r="Q51" s="14">
        <f t="shared" si="6"/>
        <v>0</v>
      </c>
      <c r="R51" s="14">
        <f t="shared" si="6"/>
        <v>0</v>
      </c>
      <c r="S51" s="14">
        <f t="shared" si="7"/>
        <v>0</v>
      </c>
      <c r="T51" s="14" t="e">
        <f t="shared" si="8"/>
        <v>#DIV/0!</v>
      </c>
    </row>
    <row r="52" spans="1:20" s="5" customFormat="1" ht="19.5" customHeight="1">
      <c r="A52" s="47" t="s">
        <v>233</v>
      </c>
      <c r="B52" s="48" t="s">
        <v>234</v>
      </c>
      <c r="C52" s="14">
        <v>73897.4</v>
      </c>
      <c r="D52" s="165">
        <v>85456.5</v>
      </c>
      <c r="E52" s="14">
        <v>17981.8</v>
      </c>
      <c r="F52" s="118">
        <v>66148.3</v>
      </c>
      <c r="G52" s="14">
        <f t="shared" si="1"/>
        <v>-19308.199999999997</v>
      </c>
      <c r="H52" s="14">
        <f t="shared" si="2"/>
        <v>77.4058146542393</v>
      </c>
      <c r="I52" s="14">
        <v>2039.5</v>
      </c>
      <c r="J52" s="165">
        <v>12898.1</v>
      </c>
      <c r="K52" s="14"/>
      <c r="L52" s="118">
        <v>8377.6</v>
      </c>
      <c r="M52" s="14">
        <f t="shared" si="4"/>
        <v>-4520.5</v>
      </c>
      <c r="N52" s="14">
        <f>L52/J52*100</f>
        <v>64.95220226234872</v>
      </c>
      <c r="O52" s="14">
        <f t="shared" si="6"/>
        <v>75936.9</v>
      </c>
      <c r="P52" s="14">
        <f t="shared" si="6"/>
        <v>98354.6</v>
      </c>
      <c r="Q52" s="14">
        <f t="shared" si="6"/>
        <v>17981.8</v>
      </c>
      <c r="R52" s="14">
        <f t="shared" si="6"/>
        <v>74525.90000000001</v>
      </c>
      <c r="S52" s="14">
        <f t="shared" si="7"/>
        <v>-23828.699999999997</v>
      </c>
      <c r="T52" s="14">
        <f t="shared" si="8"/>
        <v>75.77266340364356</v>
      </c>
    </row>
    <row r="53" spans="1:20" s="5" customFormat="1" ht="15.75" hidden="1">
      <c r="A53" s="47" t="s">
        <v>235</v>
      </c>
      <c r="B53" s="19" t="s">
        <v>236</v>
      </c>
      <c r="C53" s="14">
        <f>C54</f>
        <v>681.1</v>
      </c>
      <c r="D53" s="14"/>
      <c r="E53" s="14"/>
      <c r="F53" s="14"/>
      <c r="G53" s="14">
        <f t="shared" si="1"/>
        <v>0</v>
      </c>
      <c r="H53" s="14" t="e">
        <f t="shared" si="2"/>
        <v>#DIV/0!</v>
      </c>
      <c r="I53" s="14">
        <f>I54</f>
        <v>118.6</v>
      </c>
      <c r="J53" s="33"/>
      <c r="K53" s="14"/>
      <c r="L53" s="14"/>
      <c r="M53" s="14">
        <f t="shared" si="4"/>
        <v>0</v>
      </c>
      <c r="N53" s="14" t="e">
        <f aca="true" t="shared" si="9" ref="N53:N117">L53/J53*100</f>
        <v>#DIV/0!</v>
      </c>
      <c r="O53" s="14">
        <f t="shared" si="6"/>
        <v>799.7</v>
      </c>
      <c r="P53" s="14">
        <f t="shared" si="6"/>
        <v>0</v>
      </c>
      <c r="Q53" s="14">
        <f t="shared" si="6"/>
        <v>0</v>
      </c>
      <c r="R53" s="14">
        <f t="shared" si="6"/>
        <v>0</v>
      </c>
      <c r="S53" s="14">
        <f t="shared" si="7"/>
        <v>0</v>
      </c>
      <c r="T53" s="14" t="e">
        <f t="shared" si="8"/>
        <v>#DIV/0!</v>
      </c>
    </row>
    <row r="54" spans="1:20" s="5" customFormat="1" ht="12.75" customHeight="1" hidden="1">
      <c r="A54" s="56">
        <v>70101</v>
      </c>
      <c r="B54" s="55" t="s">
        <v>237</v>
      </c>
      <c r="C54" s="15">
        <v>681.1</v>
      </c>
      <c r="D54" s="15"/>
      <c r="E54" s="15"/>
      <c r="F54" s="15"/>
      <c r="G54" s="14">
        <f t="shared" si="1"/>
        <v>0</v>
      </c>
      <c r="H54" s="14" t="e">
        <f t="shared" si="2"/>
        <v>#DIV/0!</v>
      </c>
      <c r="I54" s="15">
        <v>118.6</v>
      </c>
      <c r="J54" s="34"/>
      <c r="K54" s="15"/>
      <c r="L54" s="15"/>
      <c r="M54" s="14">
        <f t="shared" si="4"/>
        <v>0</v>
      </c>
      <c r="N54" s="14" t="e">
        <f t="shared" si="9"/>
        <v>#DIV/0!</v>
      </c>
      <c r="O54" s="14">
        <f t="shared" si="6"/>
        <v>799.7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7"/>
        <v>0</v>
      </c>
      <c r="T54" s="14" t="e">
        <f t="shared" si="8"/>
        <v>#DIV/0!</v>
      </c>
    </row>
    <row r="55" spans="1:20" s="5" customFormat="1" ht="15.75" hidden="1">
      <c r="A55" s="47" t="s">
        <v>238</v>
      </c>
      <c r="B55" s="19" t="s">
        <v>239</v>
      </c>
      <c r="C55" s="14">
        <f>SUM(C56:C57)</f>
        <v>4923.6</v>
      </c>
      <c r="D55" s="14"/>
      <c r="E55" s="14"/>
      <c r="F55" s="14"/>
      <c r="G55" s="14">
        <f t="shared" si="1"/>
        <v>0</v>
      </c>
      <c r="H55" s="14" t="e">
        <f t="shared" si="2"/>
        <v>#DIV/0!</v>
      </c>
      <c r="I55" s="14">
        <f>SUM(I56:I57)</f>
        <v>7.1</v>
      </c>
      <c r="J55" s="33"/>
      <c r="K55" s="14"/>
      <c r="L55" s="14"/>
      <c r="M55" s="14">
        <f t="shared" si="4"/>
        <v>0</v>
      </c>
      <c r="N55" s="14" t="e">
        <f t="shared" si="9"/>
        <v>#DIV/0!</v>
      </c>
      <c r="O55" s="14">
        <f t="shared" si="6"/>
        <v>4930.700000000001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7"/>
        <v>0</v>
      </c>
      <c r="T55" s="14" t="e">
        <f t="shared" si="8"/>
        <v>#DIV/0!</v>
      </c>
    </row>
    <row r="56" spans="1:20" s="5" customFormat="1" ht="14.25" customHeight="1" hidden="1">
      <c r="A56" s="56">
        <v>70201</v>
      </c>
      <c r="B56" s="55" t="s">
        <v>240</v>
      </c>
      <c r="C56" s="15">
        <v>4874</v>
      </c>
      <c r="D56" s="15"/>
      <c r="E56" s="15"/>
      <c r="F56" s="15"/>
      <c r="G56" s="14">
        <f t="shared" si="1"/>
        <v>0</v>
      </c>
      <c r="H56" s="14" t="e">
        <f t="shared" si="2"/>
        <v>#DIV/0!</v>
      </c>
      <c r="I56" s="15">
        <v>7.1</v>
      </c>
      <c r="J56" s="34"/>
      <c r="K56" s="15"/>
      <c r="L56" s="15"/>
      <c r="M56" s="14">
        <f t="shared" si="4"/>
        <v>0</v>
      </c>
      <c r="N56" s="14" t="e">
        <f t="shared" si="9"/>
        <v>#DIV/0!</v>
      </c>
      <c r="O56" s="14">
        <f t="shared" si="6"/>
        <v>4881.1</v>
      </c>
      <c r="P56" s="14">
        <f t="shared" si="6"/>
        <v>0</v>
      </c>
      <c r="Q56" s="14">
        <f t="shared" si="6"/>
        <v>0</v>
      </c>
      <c r="R56" s="14">
        <f t="shared" si="6"/>
        <v>0</v>
      </c>
      <c r="S56" s="14">
        <f t="shared" si="7"/>
        <v>0</v>
      </c>
      <c r="T56" s="14" t="e">
        <f t="shared" si="8"/>
        <v>#DIV/0!</v>
      </c>
    </row>
    <row r="57" spans="1:20" s="5" customFormat="1" ht="15.75" hidden="1">
      <c r="A57" s="56">
        <v>70202</v>
      </c>
      <c r="B57" s="55" t="s">
        <v>241</v>
      </c>
      <c r="C57" s="15">
        <v>49.6</v>
      </c>
      <c r="D57" s="15"/>
      <c r="E57" s="15"/>
      <c r="F57" s="15"/>
      <c r="G57" s="14">
        <f t="shared" si="1"/>
        <v>0</v>
      </c>
      <c r="H57" s="14" t="e">
        <f t="shared" si="2"/>
        <v>#DIV/0!</v>
      </c>
      <c r="I57" s="15"/>
      <c r="J57" s="34"/>
      <c r="K57" s="15"/>
      <c r="L57" s="15"/>
      <c r="M57" s="14">
        <f t="shared" si="4"/>
        <v>0</v>
      </c>
      <c r="N57" s="14" t="e">
        <f t="shared" si="9"/>
        <v>#DIV/0!</v>
      </c>
      <c r="O57" s="14">
        <f t="shared" si="6"/>
        <v>49.6</v>
      </c>
      <c r="P57" s="14">
        <f t="shared" si="6"/>
        <v>0</v>
      </c>
      <c r="Q57" s="14">
        <f t="shared" si="6"/>
        <v>0</v>
      </c>
      <c r="R57" s="14">
        <f t="shared" si="6"/>
        <v>0</v>
      </c>
      <c r="S57" s="14">
        <f t="shared" si="7"/>
        <v>0</v>
      </c>
      <c r="T57" s="14" t="e">
        <f t="shared" si="8"/>
        <v>#DIV/0!</v>
      </c>
    </row>
    <row r="58" spans="1:20" s="5" customFormat="1" ht="31.5" hidden="1">
      <c r="A58" s="47" t="s">
        <v>242</v>
      </c>
      <c r="B58" s="19" t="s">
        <v>243</v>
      </c>
      <c r="C58" s="14">
        <f>SUM(C59:C64)</f>
        <v>0.5</v>
      </c>
      <c r="D58" s="14"/>
      <c r="E58" s="14"/>
      <c r="F58" s="14"/>
      <c r="G58" s="14">
        <f t="shared" si="1"/>
        <v>0</v>
      </c>
      <c r="H58" s="14" t="e">
        <f t="shared" si="2"/>
        <v>#DIV/0!</v>
      </c>
      <c r="I58" s="14">
        <f>SUM(I59:I64)</f>
        <v>0</v>
      </c>
      <c r="J58" s="33"/>
      <c r="K58" s="14"/>
      <c r="L58" s="14"/>
      <c r="M58" s="14">
        <f t="shared" si="4"/>
        <v>0</v>
      </c>
      <c r="N58" s="14" t="e">
        <f t="shared" si="9"/>
        <v>#DIV/0!</v>
      </c>
      <c r="O58" s="14">
        <f t="shared" si="6"/>
        <v>0.5</v>
      </c>
      <c r="P58" s="14">
        <f t="shared" si="6"/>
        <v>0</v>
      </c>
      <c r="Q58" s="14">
        <f t="shared" si="6"/>
        <v>0</v>
      </c>
      <c r="R58" s="14">
        <f t="shared" si="6"/>
        <v>0</v>
      </c>
      <c r="S58" s="14">
        <f t="shared" si="7"/>
        <v>0</v>
      </c>
      <c r="T58" s="14" t="e">
        <f t="shared" si="8"/>
        <v>#DIV/0!</v>
      </c>
    </row>
    <row r="59" spans="1:20" s="5" customFormat="1" ht="31.5" hidden="1">
      <c r="A59" s="56">
        <v>70301</v>
      </c>
      <c r="B59" s="55" t="s">
        <v>244</v>
      </c>
      <c r="C59" s="15"/>
      <c r="D59" s="15"/>
      <c r="E59" s="15"/>
      <c r="F59" s="15"/>
      <c r="G59" s="14">
        <f t="shared" si="1"/>
        <v>0</v>
      </c>
      <c r="H59" s="14" t="e">
        <f t="shared" si="2"/>
        <v>#DIV/0!</v>
      </c>
      <c r="I59" s="15"/>
      <c r="J59" s="34"/>
      <c r="K59" s="15"/>
      <c r="L59" s="15"/>
      <c r="M59" s="14">
        <f t="shared" si="4"/>
        <v>0</v>
      </c>
      <c r="N59" s="14" t="e">
        <f t="shared" si="9"/>
        <v>#DIV/0!</v>
      </c>
      <c r="O59" s="14">
        <f t="shared" si="6"/>
        <v>0</v>
      </c>
      <c r="P59" s="14">
        <f t="shared" si="6"/>
        <v>0</v>
      </c>
      <c r="Q59" s="14">
        <f t="shared" si="6"/>
        <v>0</v>
      </c>
      <c r="R59" s="14">
        <f t="shared" si="6"/>
        <v>0</v>
      </c>
      <c r="S59" s="14">
        <f t="shared" si="7"/>
        <v>0</v>
      </c>
      <c r="T59" s="14" t="e">
        <f t="shared" si="8"/>
        <v>#DIV/0!</v>
      </c>
    </row>
    <row r="60" spans="1:20" s="5" customFormat="1" ht="31.5" hidden="1">
      <c r="A60" s="56">
        <v>70302</v>
      </c>
      <c r="B60" s="55" t="s">
        <v>245</v>
      </c>
      <c r="C60" s="15"/>
      <c r="D60" s="15"/>
      <c r="E60" s="15"/>
      <c r="F60" s="15"/>
      <c r="G60" s="14">
        <f t="shared" si="1"/>
        <v>0</v>
      </c>
      <c r="H60" s="14" t="e">
        <f t="shared" si="2"/>
        <v>#DIV/0!</v>
      </c>
      <c r="I60" s="15"/>
      <c r="J60" s="34"/>
      <c r="K60" s="15"/>
      <c r="L60" s="15"/>
      <c r="M60" s="14">
        <f t="shared" si="4"/>
        <v>0</v>
      </c>
      <c r="N60" s="14" t="e">
        <f t="shared" si="9"/>
        <v>#DIV/0!</v>
      </c>
      <c r="O60" s="14">
        <f t="shared" si="6"/>
        <v>0</v>
      </c>
      <c r="P60" s="14">
        <f t="shared" si="6"/>
        <v>0</v>
      </c>
      <c r="Q60" s="14">
        <f t="shared" si="6"/>
        <v>0</v>
      </c>
      <c r="R60" s="14">
        <f t="shared" si="6"/>
        <v>0</v>
      </c>
      <c r="S60" s="14">
        <f t="shared" si="7"/>
        <v>0</v>
      </c>
      <c r="T60" s="14" t="e">
        <f t="shared" si="8"/>
        <v>#DIV/0!</v>
      </c>
    </row>
    <row r="61" spans="1:20" s="5" customFormat="1" ht="31.5" hidden="1">
      <c r="A61" s="56">
        <v>70303</v>
      </c>
      <c r="B61" s="55" t="s">
        <v>246</v>
      </c>
      <c r="C61" s="15"/>
      <c r="D61" s="15"/>
      <c r="E61" s="15"/>
      <c r="F61" s="15"/>
      <c r="G61" s="14">
        <f t="shared" si="1"/>
        <v>0</v>
      </c>
      <c r="H61" s="14" t="e">
        <f t="shared" si="2"/>
        <v>#DIV/0!</v>
      </c>
      <c r="I61" s="15"/>
      <c r="J61" s="34"/>
      <c r="K61" s="15"/>
      <c r="L61" s="15"/>
      <c r="M61" s="14">
        <f t="shared" si="4"/>
        <v>0</v>
      </c>
      <c r="N61" s="14" t="e">
        <f t="shared" si="9"/>
        <v>#DIV/0!</v>
      </c>
      <c r="O61" s="14">
        <f t="shared" si="6"/>
        <v>0</v>
      </c>
      <c r="P61" s="14">
        <f t="shared" si="6"/>
        <v>0</v>
      </c>
      <c r="Q61" s="14">
        <f t="shared" si="6"/>
        <v>0</v>
      </c>
      <c r="R61" s="14">
        <f t="shared" si="6"/>
        <v>0</v>
      </c>
      <c r="S61" s="14">
        <f t="shared" si="7"/>
        <v>0</v>
      </c>
      <c r="T61" s="14" t="e">
        <f t="shared" si="8"/>
        <v>#DIV/0!</v>
      </c>
    </row>
    <row r="62" spans="1:20" s="5" customFormat="1" ht="47.25" hidden="1">
      <c r="A62" s="56">
        <v>70304</v>
      </c>
      <c r="B62" s="55" t="s">
        <v>247</v>
      </c>
      <c r="C62" s="15"/>
      <c r="D62" s="15"/>
      <c r="E62" s="15"/>
      <c r="F62" s="15"/>
      <c r="G62" s="14">
        <f t="shared" si="1"/>
        <v>0</v>
      </c>
      <c r="H62" s="14" t="e">
        <f t="shared" si="2"/>
        <v>#DIV/0!</v>
      </c>
      <c r="I62" s="15"/>
      <c r="J62" s="34"/>
      <c r="K62" s="15"/>
      <c r="L62" s="15"/>
      <c r="M62" s="14">
        <f t="shared" si="4"/>
        <v>0</v>
      </c>
      <c r="N62" s="14" t="e">
        <f t="shared" si="9"/>
        <v>#DIV/0!</v>
      </c>
      <c r="O62" s="14">
        <f t="shared" si="6"/>
        <v>0</v>
      </c>
      <c r="P62" s="14">
        <f t="shared" si="6"/>
        <v>0</v>
      </c>
      <c r="Q62" s="14">
        <f t="shared" si="6"/>
        <v>0</v>
      </c>
      <c r="R62" s="14">
        <f t="shared" si="6"/>
        <v>0</v>
      </c>
      <c r="S62" s="14">
        <f t="shared" si="7"/>
        <v>0</v>
      </c>
      <c r="T62" s="14" t="e">
        <f t="shared" si="8"/>
        <v>#DIV/0!</v>
      </c>
    </row>
    <row r="63" spans="1:20" s="5" customFormat="1" ht="15.75" hidden="1">
      <c r="A63" s="56">
        <v>70305</v>
      </c>
      <c r="B63" s="55" t="s">
        <v>248</v>
      </c>
      <c r="C63" s="15"/>
      <c r="D63" s="15"/>
      <c r="E63" s="15"/>
      <c r="F63" s="15"/>
      <c r="G63" s="14">
        <f t="shared" si="1"/>
        <v>0</v>
      </c>
      <c r="H63" s="14" t="e">
        <f t="shared" si="2"/>
        <v>#DIV/0!</v>
      </c>
      <c r="I63" s="15"/>
      <c r="J63" s="34"/>
      <c r="K63" s="15"/>
      <c r="L63" s="15"/>
      <c r="M63" s="14">
        <f t="shared" si="4"/>
        <v>0</v>
      </c>
      <c r="N63" s="14" t="e">
        <f t="shared" si="9"/>
        <v>#DIV/0!</v>
      </c>
      <c r="O63" s="14">
        <f t="shared" si="6"/>
        <v>0</v>
      </c>
      <c r="P63" s="14">
        <f t="shared" si="6"/>
        <v>0</v>
      </c>
      <c r="Q63" s="14">
        <f t="shared" si="6"/>
        <v>0</v>
      </c>
      <c r="R63" s="14">
        <f t="shared" si="6"/>
        <v>0</v>
      </c>
      <c r="S63" s="14">
        <f t="shared" si="7"/>
        <v>0</v>
      </c>
      <c r="T63" s="14" t="e">
        <f t="shared" si="8"/>
        <v>#DIV/0!</v>
      </c>
    </row>
    <row r="64" spans="1:20" s="5" customFormat="1" ht="31.5" hidden="1">
      <c r="A64" s="56">
        <v>70306</v>
      </c>
      <c r="B64" s="55" t="s">
        <v>249</v>
      </c>
      <c r="C64" s="15">
        <v>0.5</v>
      </c>
      <c r="D64" s="15"/>
      <c r="E64" s="15"/>
      <c r="F64" s="15"/>
      <c r="G64" s="14">
        <f t="shared" si="1"/>
        <v>0</v>
      </c>
      <c r="H64" s="14" t="e">
        <f t="shared" si="2"/>
        <v>#DIV/0!</v>
      </c>
      <c r="I64" s="15"/>
      <c r="J64" s="34"/>
      <c r="K64" s="15"/>
      <c r="L64" s="15"/>
      <c r="M64" s="14">
        <f t="shared" si="4"/>
        <v>0</v>
      </c>
      <c r="N64" s="14" t="e">
        <f t="shared" si="9"/>
        <v>#DIV/0!</v>
      </c>
      <c r="O64" s="14">
        <f t="shared" si="6"/>
        <v>0.5</v>
      </c>
      <c r="P64" s="14">
        <f t="shared" si="6"/>
        <v>0</v>
      </c>
      <c r="Q64" s="14">
        <f t="shared" si="6"/>
        <v>0</v>
      </c>
      <c r="R64" s="14">
        <f t="shared" si="6"/>
        <v>0</v>
      </c>
      <c r="S64" s="14">
        <f t="shared" si="7"/>
        <v>0</v>
      </c>
      <c r="T64" s="14" t="e">
        <f t="shared" si="8"/>
        <v>#DIV/0!</v>
      </c>
    </row>
    <row r="65" spans="1:20" s="5" customFormat="1" ht="15.75" hidden="1">
      <c r="A65" s="47" t="s">
        <v>250</v>
      </c>
      <c r="B65" s="19" t="s">
        <v>251</v>
      </c>
      <c r="C65" s="14">
        <f>C66</f>
        <v>62.1</v>
      </c>
      <c r="D65" s="14"/>
      <c r="E65" s="14"/>
      <c r="F65" s="14"/>
      <c r="G65" s="14">
        <f t="shared" si="1"/>
        <v>0</v>
      </c>
      <c r="H65" s="14" t="e">
        <f t="shared" si="2"/>
        <v>#DIV/0!</v>
      </c>
      <c r="I65" s="14">
        <f>I66</f>
        <v>0.9</v>
      </c>
      <c r="J65" s="33"/>
      <c r="K65" s="14"/>
      <c r="L65" s="14"/>
      <c r="M65" s="14">
        <f t="shared" si="4"/>
        <v>0</v>
      </c>
      <c r="N65" s="14" t="e">
        <f t="shared" si="9"/>
        <v>#DIV/0!</v>
      </c>
      <c r="O65" s="14">
        <f t="shared" si="6"/>
        <v>63</v>
      </c>
      <c r="P65" s="14">
        <f t="shared" si="6"/>
        <v>0</v>
      </c>
      <c r="Q65" s="14">
        <f t="shared" si="6"/>
        <v>0</v>
      </c>
      <c r="R65" s="14">
        <f t="shared" si="6"/>
        <v>0</v>
      </c>
      <c r="S65" s="14">
        <f t="shared" si="7"/>
        <v>0</v>
      </c>
      <c r="T65" s="14" t="e">
        <f t="shared" si="8"/>
        <v>#DIV/0!</v>
      </c>
    </row>
    <row r="66" spans="1:20" s="5" customFormat="1" ht="13.5" customHeight="1" hidden="1">
      <c r="A66" s="56">
        <v>70401</v>
      </c>
      <c r="B66" s="55" t="s">
        <v>252</v>
      </c>
      <c r="C66" s="15">
        <v>62.1</v>
      </c>
      <c r="D66" s="15"/>
      <c r="E66" s="15"/>
      <c r="F66" s="15"/>
      <c r="G66" s="14">
        <f t="shared" si="1"/>
        <v>0</v>
      </c>
      <c r="H66" s="14" t="e">
        <f t="shared" si="2"/>
        <v>#DIV/0!</v>
      </c>
      <c r="I66" s="15">
        <v>0.9</v>
      </c>
      <c r="J66" s="34"/>
      <c r="K66" s="15"/>
      <c r="L66" s="15"/>
      <c r="M66" s="14">
        <f t="shared" si="4"/>
        <v>0</v>
      </c>
      <c r="N66" s="14" t="e">
        <f t="shared" si="9"/>
        <v>#DIV/0!</v>
      </c>
      <c r="O66" s="14">
        <f t="shared" si="6"/>
        <v>63</v>
      </c>
      <c r="P66" s="14">
        <f t="shared" si="6"/>
        <v>0</v>
      </c>
      <c r="Q66" s="14">
        <f t="shared" si="6"/>
        <v>0</v>
      </c>
      <c r="R66" s="14">
        <f t="shared" si="6"/>
        <v>0</v>
      </c>
      <c r="S66" s="14">
        <f t="shared" si="7"/>
        <v>0</v>
      </c>
      <c r="T66" s="14" t="e">
        <f t="shared" si="8"/>
        <v>#DIV/0!</v>
      </c>
    </row>
    <row r="67" spans="1:20" s="5" customFormat="1" ht="15.75" hidden="1">
      <c r="A67" s="47" t="s">
        <v>253</v>
      </c>
      <c r="B67" s="19" t="s">
        <v>254</v>
      </c>
      <c r="C67" s="15"/>
      <c r="D67" s="15"/>
      <c r="E67" s="15"/>
      <c r="F67" s="15"/>
      <c r="G67" s="14">
        <f t="shared" si="1"/>
        <v>0</v>
      </c>
      <c r="H67" s="14" t="e">
        <f t="shared" si="2"/>
        <v>#DIV/0!</v>
      </c>
      <c r="I67" s="15"/>
      <c r="J67" s="34"/>
      <c r="K67" s="15"/>
      <c r="L67" s="15"/>
      <c r="M67" s="14">
        <f t="shared" si="4"/>
        <v>0</v>
      </c>
      <c r="N67" s="14" t="e">
        <f t="shared" si="9"/>
        <v>#DIV/0!</v>
      </c>
      <c r="O67" s="14">
        <f t="shared" si="6"/>
        <v>0</v>
      </c>
      <c r="P67" s="14">
        <f t="shared" si="6"/>
        <v>0</v>
      </c>
      <c r="Q67" s="14">
        <f t="shared" si="6"/>
        <v>0</v>
      </c>
      <c r="R67" s="14">
        <f t="shared" si="6"/>
        <v>0</v>
      </c>
      <c r="S67" s="14">
        <f t="shared" si="7"/>
        <v>0</v>
      </c>
      <c r="T67" s="14" t="e">
        <f t="shared" si="8"/>
        <v>#DIV/0!</v>
      </c>
    </row>
    <row r="68" spans="1:20" s="5" customFormat="1" ht="15.75" hidden="1">
      <c r="A68" s="47" t="s">
        <v>255</v>
      </c>
      <c r="B68" s="19" t="s">
        <v>256</v>
      </c>
      <c r="C68" s="14">
        <f>SUM(C69:C70)</f>
        <v>0</v>
      </c>
      <c r="D68" s="14"/>
      <c r="E68" s="14"/>
      <c r="F68" s="14"/>
      <c r="G68" s="14">
        <f t="shared" si="1"/>
        <v>0</v>
      </c>
      <c r="H68" s="14" t="e">
        <f t="shared" si="2"/>
        <v>#DIV/0!</v>
      </c>
      <c r="I68" s="14">
        <f>SUM(I69:I70)</f>
        <v>0</v>
      </c>
      <c r="J68" s="33"/>
      <c r="K68" s="14"/>
      <c r="L68" s="14"/>
      <c r="M68" s="14">
        <f t="shared" si="4"/>
        <v>0</v>
      </c>
      <c r="N68" s="14" t="e">
        <f t="shared" si="9"/>
        <v>#DIV/0!</v>
      </c>
      <c r="O68" s="14">
        <f t="shared" si="6"/>
        <v>0</v>
      </c>
      <c r="P68" s="14">
        <f t="shared" si="6"/>
        <v>0</v>
      </c>
      <c r="Q68" s="14">
        <f t="shared" si="6"/>
        <v>0</v>
      </c>
      <c r="R68" s="14">
        <f t="shared" si="6"/>
        <v>0</v>
      </c>
      <c r="S68" s="14">
        <f t="shared" si="7"/>
        <v>0</v>
      </c>
      <c r="T68" s="14" t="e">
        <f t="shared" si="8"/>
        <v>#DIV/0!</v>
      </c>
    </row>
    <row r="69" spans="1:20" s="5" customFormat="1" ht="15.75" hidden="1">
      <c r="A69" s="56">
        <v>70601</v>
      </c>
      <c r="B69" s="55" t="s">
        <v>257</v>
      </c>
      <c r="C69" s="15"/>
      <c r="D69" s="15"/>
      <c r="E69" s="15"/>
      <c r="F69" s="15"/>
      <c r="G69" s="14">
        <f t="shared" si="1"/>
        <v>0</v>
      </c>
      <c r="H69" s="14" t="e">
        <f t="shared" si="2"/>
        <v>#DIV/0!</v>
      </c>
      <c r="I69" s="15"/>
      <c r="J69" s="34"/>
      <c r="K69" s="15"/>
      <c r="L69" s="15"/>
      <c r="M69" s="14">
        <f t="shared" si="4"/>
        <v>0</v>
      </c>
      <c r="N69" s="14" t="e">
        <f t="shared" si="9"/>
        <v>#DIV/0!</v>
      </c>
      <c r="O69" s="14">
        <f t="shared" si="6"/>
        <v>0</v>
      </c>
      <c r="P69" s="14">
        <f t="shared" si="6"/>
        <v>0</v>
      </c>
      <c r="Q69" s="14">
        <f t="shared" si="6"/>
        <v>0</v>
      </c>
      <c r="R69" s="14">
        <f t="shared" si="6"/>
        <v>0</v>
      </c>
      <c r="S69" s="14">
        <f t="shared" si="7"/>
        <v>0</v>
      </c>
      <c r="T69" s="14" t="e">
        <f t="shared" si="8"/>
        <v>#DIV/0!</v>
      </c>
    </row>
    <row r="70" spans="1:20" s="5" customFormat="1" ht="15.75" hidden="1">
      <c r="A70" s="56">
        <v>70602</v>
      </c>
      <c r="B70" s="55" t="s">
        <v>258</v>
      </c>
      <c r="C70" s="15"/>
      <c r="D70" s="15"/>
      <c r="E70" s="15"/>
      <c r="F70" s="15"/>
      <c r="G70" s="14">
        <f t="shared" si="1"/>
        <v>0</v>
      </c>
      <c r="H70" s="14" t="e">
        <f t="shared" si="2"/>
        <v>#DIV/0!</v>
      </c>
      <c r="I70" s="15"/>
      <c r="J70" s="34"/>
      <c r="K70" s="15"/>
      <c r="L70" s="15"/>
      <c r="M70" s="14">
        <f t="shared" si="4"/>
        <v>0</v>
      </c>
      <c r="N70" s="14" t="e">
        <f t="shared" si="9"/>
        <v>#DIV/0!</v>
      </c>
      <c r="O70" s="14">
        <f t="shared" si="6"/>
        <v>0</v>
      </c>
      <c r="P70" s="14">
        <f t="shared" si="6"/>
        <v>0</v>
      </c>
      <c r="Q70" s="14">
        <f t="shared" si="6"/>
        <v>0</v>
      </c>
      <c r="R70" s="14">
        <f aca="true" t="shared" si="10" ref="R70:R134">L70+F70</f>
        <v>0</v>
      </c>
      <c r="S70" s="14">
        <f t="shared" si="7"/>
        <v>0</v>
      </c>
      <c r="T70" s="14" t="e">
        <f t="shared" si="8"/>
        <v>#DIV/0!</v>
      </c>
    </row>
    <row r="71" spans="1:20" s="5" customFormat="1" ht="15.75" hidden="1">
      <c r="A71" s="47" t="s">
        <v>259</v>
      </c>
      <c r="B71" s="19" t="s">
        <v>260</v>
      </c>
      <c r="C71" s="14">
        <f>SUM(C72:C73)</f>
        <v>0</v>
      </c>
      <c r="D71" s="14"/>
      <c r="E71" s="14"/>
      <c r="F71" s="14"/>
      <c r="G71" s="14">
        <f aca="true" t="shared" si="11" ref="G71:G135">F71-D71</f>
        <v>0</v>
      </c>
      <c r="H71" s="14" t="e">
        <f aca="true" t="shared" si="12" ref="H71:H135">F71/D71*100</f>
        <v>#DIV/0!</v>
      </c>
      <c r="I71" s="14">
        <f>SUM(I72:I73)</f>
        <v>0</v>
      </c>
      <c r="J71" s="33"/>
      <c r="K71" s="14"/>
      <c r="L71" s="14"/>
      <c r="M71" s="14">
        <f aca="true" t="shared" si="13" ref="M71:M135">L71-J71</f>
        <v>0</v>
      </c>
      <c r="N71" s="14" t="e">
        <f t="shared" si="9"/>
        <v>#DIV/0!</v>
      </c>
      <c r="O71" s="14">
        <f aca="true" t="shared" si="14" ref="O71:R135">I71+C71</f>
        <v>0</v>
      </c>
      <c r="P71" s="14">
        <f t="shared" si="14"/>
        <v>0</v>
      </c>
      <c r="Q71" s="14">
        <f t="shared" si="14"/>
        <v>0</v>
      </c>
      <c r="R71" s="14">
        <f t="shared" si="10"/>
        <v>0</v>
      </c>
      <c r="S71" s="14">
        <f aca="true" t="shared" si="15" ref="S71:S135">R71-P71</f>
        <v>0</v>
      </c>
      <c r="T71" s="14" t="e">
        <f aca="true" t="shared" si="16" ref="T71:T135">R71/P71*100</f>
        <v>#DIV/0!</v>
      </c>
    </row>
    <row r="72" spans="1:20" s="5" customFormat="1" ht="47.25" hidden="1">
      <c r="A72" s="56">
        <v>70701</v>
      </c>
      <c r="B72" s="55" t="s">
        <v>261</v>
      </c>
      <c r="C72" s="15"/>
      <c r="D72" s="15"/>
      <c r="E72" s="15"/>
      <c r="F72" s="15"/>
      <c r="G72" s="14">
        <f t="shared" si="11"/>
        <v>0</v>
      </c>
      <c r="H72" s="14" t="e">
        <f t="shared" si="12"/>
        <v>#DIV/0!</v>
      </c>
      <c r="I72" s="15"/>
      <c r="J72" s="34"/>
      <c r="K72" s="15"/>
      <c r="L72" s="15"/>
      <c r="M72" s="14">
        <f t="shared" si="13"/>
        <v>0</v>
      </c>
      <c r="N72" s="14" t="e">
        <f t="shared" si="9"/>
        <v>#DIV/0!</v>
      </c>
      <c r="O72" s="14">
        <f t="shared" si="14"/>
        <v>0</v>
      </c>
      <c r="P72" s="14">
        <f t="shared" si="14"/>
        <v>0</v>
      </c>
      <c r="Q72" s="14">
        <f t="shared" si="14"/>
        <v>0</v>
      </c>
      <c r="R72" s="14">
        <f t="shared" si="10"/>
        <v>0</v>
      </c>
      <c r="S72" s="14">
        <f t="shared" si="15"/>
        <v>0</v>
      </c>
      <c r="T72" s="14" t="e">
        <f t="shared" si="16"/>
        <v>#DIV/0!</v>
      </c>
    </row>
    <row r="73" spans="1:20" s="5" customFormat="1" ht="15.75" hidden="1">
      <c r="A73" s="56">
        <v>70702</v>
      </c>
      <c r="B73" s="55" t="s">
        <v>262</v>
      </c>
      <c r="C73" s="15"/>
      <c r="D73" s="15"/>
      <c r="E73" s="15"/>
      <c r="F73" s="15"/>
      <c r="G73" s="14">
        <f t="shared" si="11"/>
        <v>0</v>
      </c>
      <c r="H73" s="14" t="e">
        <f t="shared" si="12"/>
        <v>#DIV/0!</v>
      </c>
      <c r="I73" s="15"/>
      <c r="J73" s="34"/>
      <c r="K73" s="15"/>
      <c r="L73" s="15"/>
      <c r="M73" s="14">
        <f t="shared" si="13"/>
        <v>0</v>
      </c>
      <c r="N73" s="14" t="e">
        <f t="shared" si="9"/>
        <v>#DIV/0!</v>
      </c>
      <c r="O73" s="14">
        <f t="shared" si="14"/>
        <v>0</v>
      </c>
      <c r="P73" s="14">
        <f t="shared" si="14"/>
        <v>0</v>
      </c>
      <c r="Q73" s="14">
        <f t="shared" si="14"/>
        <v>0</v>
      </c>
      <c r="R73" s="14">
        <f t="shared" si="10"/>
        <v>0</v>
      </c>
      <c r="S73" s="14">
        <f t="shared" si="15"/>
        <v>0</v>
      </c>
      <c r="T73" s="14" t="e">
        <f t="shared" si="16"/>
        <v>#DIV/0!</v>
      </c>
    </row>
    <row r="74" spans="1:20" s="5" customFormat="1" ht="15.75" hidden="1">
      <c r="A74" s="47" t="s">
        <v>263</v>
      </c>
      <c r="B74" s="19" t="s">
        <v>264</v>
      </c>
      <c r="C74" s="14">
        <f>SUM(C75:C80)</f>
        <v>362.5</v>
      </c>
      <c r="D74" s="14"/>
      <c r="E74" s="14"/>
      <c r="F74" s="14"/>
      <c r="G74" s="14">
        <f t="shared" si="11"/>
        <v>0</v>
      </c>
      <c r="H74" s="14" t="e">
        <f t="shared" si="12"/>
        <v>#DIV/0!</v>
      </c>
      <c r="I74" s="14">
        <f>SUM(I75:I80)</f>
        <v>14.9</v>
      </c>
      <c r="J74" s="33"/>
      <c r="K74" s="14"/>
      <c r="L74" s="14"/>
      <c r="M74" s="14">
        <f t="shared" si="13"/>
        <v>0</v>
      </c>
      <c r="N74" s="14" t="e">
        <f t="shared" si="9"/>
        <v>#DIV/0!</v>
      </c>
      <c r="O74" s="14">
        <f t="shared" si="14"/>
        <v>377.4</v>
      </c>
      <c r="P74" s="14">
        <f t="shared" si="14"/>
        <v>0</v>
      </c>
      <c r="Q74" s="14">
        <f t="shared" si="14"/>
        <v>0</v>
      </c>
      <c r="R74" s="14">
        <f t="shared" si="10"/>
        <v>0</v>
      </c>
      <c r="S74" s="14">
        <f t="shared" si="15"/>
        <v>0</v>
      </c>
      <c r="T74" s="14" t="e">
        <f t="shared" si="16"/>
        <v>#DIV/0!</v>
      </c>
    </row>
    <row r="75" spans="1:20" s="5" customFormat="1" ht="15.75" hidden="1">
      <c r="A75" s="56">
        <v>70801</v>
      </c>
      <c r="B75" s="55" t="s">
        <v>265</v>
      </c>
      <c r="C75" s="15"/>
      <c r="D75" s="15"/>
      <c r="E75" s="15"/>
      <c r="F75" s="15"/>
      <c r="G75" s="14">
        <f t="shared" si="11"/>
        <v>0</v>
      </c>
      <c r="H75" s="14" t="e">
        <f t="shared" si="12"/>
        <v>#DIV/0!</v>
      </c>
      <c r="I75" s="15"/>
      <c r="J75" s="34"/>
      <c r="K75" s="15"/>
      <c r="L75" s="15"/>
      <c r="M75" s="14">
        <f t="shared" si="13"/>
        <v>0</v>
      </c>
      <c r="N75" s="14" t="e">
        <f t="shared" si="9"/>
        <v>#DIV/0!</v>
      </c>
      <c r="O75" s="14">
        <f t="shared" si="14"/>
        <v>0</v>
      </c>
      <c r="P75" s="14">
        <f t="shared" si="14"/>
        <v>0</v>
      </c>
      <c r="Q75" s="14">
        <f t="shared" si="14"/>
        <v>0</v>
      </c>
      <c r="R75" s="14">
        <f t="shared" si="10"/>
        <v>0</v>
      </c>
      <c r="S75" s="14">
        <f t="shared" si="15"/>
        <v>0</v>
      </c>
      <c r="T75" s="14" t="e">
        <f t="shared" si="16"/>
        <v>#DIV/0!</v>
      </c>
    </row>
    <row r="76" spans="1:20" s="5" customFormat="1" ht="15.75" hidden="1">
      <c r="A76" s="56">
        <v>70802</v>
      </c>
      <c r="B76" s="55" t="s">
        <v>266</v>
      </c>
      <c r="C76" s="15">
        <v>58.7</v>
      </c>
      <c r="D76" s="15"/>
      <c r="E76" s="15"/>
      <c r="F76" s="15"/>
      <c r="G76" s="14">
        <f t="shared" si="11"/>
        <v>0</v>
      </c>
      <c r="H76" s="14" t="e">
        <f t="shared" si="12"/>
        <v>#DIV/0!</v>
      </c>
      <c r="I76" s="15">
        <v>14.3</v>
      </c>
      <c r="J76" s="34"/>
      <c r="K76" s="15"/>
      <c r="L76" s="15"/>
      <c r="M76" s="14">
        <f t="shared" si="13"/>
        <v>0</v>
      </c>
      <c r="N76" s="14" t="e">
        <f t="shared" si="9"/>
        <v>#DIV/0!</v>
      </c>
      <c r="O76" s="14">
        <f t="shared" si="14"/>
        <v>73</v>
      </c>
      <c r="P76" s="14">
        <f t="shared" si="14"/>
        <v>0</v>
      </c>
      <c r="Q76" s="14">
        <f t="shared" si="14"/>
        <v>0</v>
      </c>
      <c r="R76" s="14">
        <f t="shared" si="10"/>
        <v>0</v>
      </c>
      <c r="S76" s="14">
        <f t="shared" si="15"/>
        <v>0</v>
      </c>
      <c r="T76" s="14" t="e">
        <f t="shared" si="16"/>
        <v>#DIV/0!</v>
      </c>
    </row>
    <row r="77" spans="1:20" s="5" customFormat="1" ht="31.5" hidden="1">
      <c r="A77" s="56">
        <v>70803</v>
      </c>
      <c r="B77" s="55" t="s">
        <v>267</v>
      </c>
      <c r="C77" s="15"/>
      <c r="D77" s="15"/>
      <c r="E77" s="15"/>
      <c r="F77" s="15"/>
      <c r="G77" s="14">
        <f t="shared" si="11"/>
        <v>0</v>
      </c>
      <c r="H77" s="14" t="e">
        <f t="shared" si="12"/>
        <v>#DIV/0!</v>
      </c>
      <c r="I77" s="15"/>
      <c r="J77" s="34"/>
      <c r="K77" s="15"/>
      <c r="L77" s="15"/>
      <c r="M77" s="14">
        <f t="shared" si="13"/>
        <v>0</v>
      </c>
      <c r="N77" s="14" t="e">
        <f t="shared" si="9"/>
        <v>#DIV/0!</v>
      </c>
      <c r="O77" s="14">
        <f t="shared" si="14"/>
        <v>0</v>
      </c>
      <c r="P77" s="14">
        <f t="shared" si="14"/>
        <v>0</v>
      </c>
      <c r="Q77" s="14">
        <f t="shared" si="14"/>
        <v>0</v>
      </c>
      <c r="R77" s="14">
        <f t="shared" si="10"/>
        <v>0</v>
      </c>
      <c r="S77" s="14">
        <f t="shared" si="15"/>
        <v>0</v>
      </c>
      <c r="T77" s="14" t="e">
        <f t="shared" si="16"/>
        <v>#DIV/0!</v>
      </c>
    </row>
    <row r="78" spans="1:20" s="5" customFormat="1" ht="15.75" hidden="1">
      <c r="A78" s="56">
        <v>70804</v>
      </c>
      <c r="B78" s="55" t="s">
        <v>268</v>
      </c>
      <c r="C78" s="15">
        <v>275.3</v>
      </c>
      <c r="D78" s="15"/>
      <c r="E78" s="15"/>
      <c r="F78" s="15"/>
      <c r="G78" s="14">
        <f t="shared" si="11"/>
        <v>0</v>
      </c>
      <c r="H78" s="14" t="e">
        <f t="shared" si="12"/>
        <v>#DIV/0!</v>
      </c>
      <c r="I78" s="15">
        <v>0.6</v>
      </c>
      <c r="J78" s="34"/>
      <c r="K78" s="15"/>
      <c r="L78" s="15"/>
      <c r="M78" s="14">
        <f t="shared" si="13"/>
        <v>0</v>
      </c>
      <c r="N78" s="14" t="e">
        <f t="shared" si="9"/>
        <v>#DIV/0!</v>
      </c>
      <c r="O78" s="14">
        <f t="shared" si="14"/>
        <v>275.90000000000003</v>
      </c>
      <c r="P78" s="14">
        <f t="shared" si="14"/>
        <v>0</v>
      </c>
      <c r="Q78" s="14">
        <f t="shared" si="14"/>
        <v>0</v>
      </c>
      <c r="R78" s="14">
        <f t="shared" si="10"/>
        <v>0</v>
      </c>
      <c r="S78" s="14">
        <f t="shared" si="15"/>
        <v>0</v>
      </c>
      <c r="T78" s="14" t="e">
        <f t="shared" si="16"/>
        <v>#DIV/0!</v>
      </c>
    </row>
    <row r="79" spans="1:20" s="5" customFormat="1" ht="31.5" hidden="1">
      <c r="A79" s="56">
        <v>70805</v>
      </c>
      <c r="B79" s="55" t="s">
        <v>269</v>
      </c>
      <c r="C79" s="15">
        <v>10.5</v>
      </c>
      <c r="D79" s="15"/>
      <c r="E79" s="15"/>
      <c r="F79" s="15"/>
      <c r="G79" s="14">
        <f t="shared" si="11"/>
        <v>0</v>
      </c>
      <c r="H79" s="14" t="e">
        <f t="shared" si="12"/>
        <v>#DIV/0!</v>
      </c>
      <c r="I79" s="15"/>
      <c r="J79" s="34"/>
      <c r="K79" s="15"/>
      <c r="L79" s="15"/>
      <c r="M79" s="14">
        <f t="shared" si="13"/>
        <v>0</v>
      </c>
      <c r="N79" s="14" t="e">
        <f t="shared" si="9"/>
        <v>#DIV/0!</v>
      </c>
      <c r="O79" s="14">
        <f t="shared" si="14"/>
        <v>10.5</v>
      </c>
      <c r="P79" s="14">
        <f t="shared" si="14"/>
        <v>0</v>
      </c>
      <c r="Q79" s="14">
        <f t="shared" si="14"/>
        <v>0</v>
      </c>
      <c r="R79" s="14">
        <f t="shared" si="10"/>
        <v>0</v>
      </c>
      <c r="S79" s="14">
        <f t="shared" si="15"/>
        <v>0</v>
      </c>
      <c r="T79" s="14" t="e">
        <f t="shared" si="16"/>
        <v>#DIV/0!</v>
      </c>
    </row>
    <row r="80" spans="1:20" s="5" customFormat="1" ht="15.75" hidden="1">
      <c r="A80" s="56">
        <v>70806</v>
      </c>
      <c r="B80" s="55" t="s">
        <v>270</v>
      </c>
      <c r="C80" s="15">
        <v>18</v>
      </c>
      <c r="D80" s="15"/>
      <c r="E80" s="15"/>
      <c r="F80" s="15"/>
      <c r="G80" s="14">
        <f t="shared" si="11"/>
        <v>0</v>
      </c>
      <c r="H80" s="14" t="e">
        <f t="shared" si="12"/>
        <v>#DIV/0!</v>
      </c>
      <c r="I80" s="15"/>
      <c r="J80" s="34"/>
      <c r="K80" s="15"/>
      <c r="L80" s="15"/>
      <c r="M80" s="14">
        <f t="shared" si="13"/>
        <v>0</v>
      </c>
      <c r="N80" s="14" t="e">
        <f t="shared" si="9"/>
        <v>#DIV/0!</v>
      </c>
      <c r="O80" s="14">
        <f t="shared" si="14"/>
        <v>18</v>
      </c>
      <c r="P80" s="14">
        <f t="shared" si="14"/>
        <v>0</v>
      </c>
      <c r="Q80" s="14">
        <f t="shared" si="14"/>
        <v>0</v>
      </c>
      <c r="R80" s="14">
        <f t="shared" si="10"/>
        <v>0</v>
      </c>
      <c r="S80" s="14">
        <f t="shared" si="15"/>
        <v>0</v>
      </c>
      <c r="T80" s="14" t="e">
        <f t="shared" si="16"/>
        <v>#DIV/0!</v>
      </c>
    </row>
    <row r="81" spans="1:20" s="5" customFormat="1" ht="20.25" customHeight="1">
      <c r="A81" s="47" t="s">
        <v>271</v>
      </c>
      <c r="B81" s="21" t="s">
        <v>272</v>
      </c>
      <c r="C81" s="14">
        <v>8164.4</v>
      </c>
      <c r="D81" s="165">
        <v>0</v>
      </c>
      <c r="E81" s="14">
        <v>0</v>
      </c>
      <c r="F81" s="118">
        <v>0</v>
      </c>
      <c r="G81" s="14">
        <f t="shared" si="11"/>
        <v>0</v>
      </c>
      <c r="H81" s="14"/>
      <c r="I81" s="14"/>
      <c r="J81" s="165">
        <v>0</v>
      </c>
      <c r="K81" s="14"/>
      <c r="L81" s="118"/>
      <c r="M81" s="14">
        <f t="shared" si="13"/>
        <v>0</v>
      </c>
      <c r="N81" s="14"/>
      <c r="O81" s="14">
        <f t="shared" si="14"/>
        <v>8164.4</v>
      </c>
      <c r="P81" s="14">
        <f t="shared" si="14"/>
        <v>0</v>
      </c>
      <c r="Q81" s="14">
        <f t="shared" si="14"/>
        <v>0</v>
      </c>
      <c r="R81" s="14">
        <f t="shared" si="10"/>
        <v>0</v>
      </c>
      <c r="S81" s="14">
        <f t="shared" si="15"/>
        <v>0</v>
      </c>
      <c r="T81" s="14"/>
    </row>
    <row r="82" spans="1:20" s="5" customFormat="1" ht="15.75" hidden="1">
      <c r="A82" s="47" t="s">
        <v>273</v>
      </c>
      <c r="B82" s="19" t="s">
        <v>274</v>
      </c>
      <c r="C82" s="14">
        <f>SUM(C83:C84)</f>
        <v>2506.5</v>
      </c>
      <c r="D82" s="14">
        <v>2321.1</v>
      </c>
      <c r="E82" s="14">
        <v>2321.1</v>
      </c>
      <c r="F82" s="14">
        <f>SUM(F83:F84)</f>
        <v>1968.5</v>
      </c>
      <c r="G82" s="14">
        <f t="shared" si="11"/>
        <v>-352.5999999999999</v>
      </c>
      <c r="H82" s="14">
        <f t="shared" si="12"/>
        <v>84.80892680194736</v>
      </c>
      <c r="I82" s="14">
        <f>SUM(I83:I84)</f>
        <v>45.5</v>
      </c>
      <c r="J82" s="33">
        <v>45.8</v>
      </c>
      <c r="K82" s="14">
        <v>45.8</v>
      </c>
      <c r="L82" s="14">
        <f>SUM(L83:L84)</f>
        <v>43.6</v>
      </c>
      <c r="M82" s="14">
        <f t="shared" si="13"/>
        <v>-2.1999999999999957</v>
      </c>
      <c r="N82" s="14">
        <f t="shared" si="9"/>
        <v>95.19650655021834</v>
      </c>
      <c r="O82" s="14">
        <f t="shared" si="14"/>
        <v>2552</v>
      </c>
      <c r="P82" s="14">
        <f t="shared" si="14"/>
        <v>2366.9</v>
      </c>
      <c r="Q82" s="14">
        <f t="shared" si="14"/>
        <v>2366.9</v>
      </c>
      <c r="R82" s="14">
        <f t="shared" si="10"/>
        <v>2012.1</v>
      </c>
      <c r="S82" s="14">
        <f t="shared" si="15"/>
        <v>-354.8000000000002</v>
      </c>
      <c r="T82" s="14">
        <f t="shared" si="16"/>
        <v>85.00992859858887</v>
      </c>
    </row>
    <row r="83" spans="1:20" s="5" customFormat="1" ht="13.5" customHeight="1" hidden="1">
      <c r="A83" s="56" t="s">
        <v>275</v>
      </c>
      <c r="B83" s="55" t="s">
        <v>276</v>
      </c>
      <c r="C83" s="15">
        <v>2506.5</v>
      </c>
      <c r="D83" s="15">
        <v>2321.1</v>
      </c>
      <c r="E83" s="15">
        <v>2321.1</v>
      </c>
      <c r="F83" s="15">
        <v>1968.5</v>
      </c>
      <c r="G83" s="14">
        <f t="shared" si="11"/>
        <v>-352.5999999999999</v>
      </c>
      <c r="H83" s="14">
        <f t="shared" si="12"/>
        <v>84.80892680194736</v>
      </c>
      <c r="I83" s="15">
        <v>45.5</v>
      </c>
      <c r="J83" s="34">
        <v>45.8</v>
      </c>
      <c r="K83" s="15">
        <v>45.8</v>
      </c>
      <c r="L83" s="15">
        <v>43.6</v>
      </c>
      <c r="M83" s="14">
        <f t="shared" si="13"/>
        <v>-2.1999999999999957</v>
      </c>
      <c r="N83" s="14">
        <f t="shared" si="9"/>
        <v>95.19650655021834</v>
      </c>
      <c r="O83" s="14">
        <f t="shared" si="14"/>
        <v>2552</v>
      </c>
      <c r="P83" s="14">
        <f t="shared" si="14"/>
        <v>2366.9</v>
      </c>
      <c r="Q83" s="14">
        <f t="shared" si="14"/>
        <v>2366.9</v>
      </c>
      <c r="R83" s="14">
        <f t="shared" si="10"/>
        <v>2012.1</v>
      </c>
      <c r="S83" s="14">
        <f t="shared" si="15"/>
        <v>-354.8000000000002</v>
      </c>
      <c r="T83" s="14">
        <f t="shared" si="16"/>
        <v>85.00992859858887</v>
      </c>
    </row>
    <row r="84" spans="1:20" s="5" customFormat="1" ht="12" customHeight="1" hidden="1">
      <c r="A84" s="56" t="s">
        <v>277</v>
      </c>
      <c r="B84" s="55" t="s">
        <v>278</v>
      </c>
      <c r="C84" s="15"/>
      <c r="D84" s="15"/>
      <c r="E84" s="15"/>
      <c r="F84" s="15"/>
      <c r="G84" s="14">
        <f t="shared" si="11"/>
        <v>0</v>
      </c>
      <c r="H84" s="14" t="e">
        <f t="shared" si="12"/>
        <v>#DIV/0!</v>
      </c>
      <c r="I84" s="15"/>
      <c r="J84" s="34"/>
      <c r="K84" s="15"/>
      <c r="L84" s="15"/>
      <c r="M84" s="14">
        <f t="shared" si="13"/>
        <v>0</v>
      </c>
      <c r="N84" s="14" t="e">
        <f t="shared" si="9"/>
        <v>#DIV/0!</v>
      </c>
      <c r="O84" s="14">
        <f t="shared" si="14"/>
        <v>0</v>
      </c>
      <c r="P84" s="14">
        <f t="shared" si="14"/>
        <v>0</v>
      </c>
      <c r="Q84" s="14">
        <f t="shared" si="14"/>
        <v>0</v>
      </c>
      <c r="R84" s="14">
        <f t="shared" si="10"/>
        <v>0</v>
      </c>
      <c r="S84" s="14">
        <f t="shared" si="15"/>
        <v>0</v>
      </c>
      <c r="T84" s="14" t="e">
        <f t="shared" si="16"/>
        <v>#DIV/0!</v>
      </c>
    </row>
    <row r="85" spans="1:20" s="5" customFormat="1" ht="15.75" hidden="1">
      <c r="A85" s="47" t="s">
        <v>279</v>
      </c>
      <c r="B85" s="19" t="s">
        <v>280</v>
      </c>
      <c r="C85" s="14">
        <f>SUM(C86:C94)</f>
        <v>0</v>
      </c>
      <c r="D85" s="14"/>
      <c r="E85" s="14"/>
      <c r="F85" s="14">
        <f>SUM(F86:F94)</f>
        <v>0</v>
      </c>
      <c r="G85" s="14">
        <f t="shared" si="11"/>
        <v>0</v>
      </c>
      <c r="H85" s="14" t="e">
        <f t="shared" si="12"/>
        <v>#DIV/0!</v>
      </c>
      <c r="I85" s="14">
        <f>SUM(I86:I94)</f>
        <v>0</v>
      </c>
      <c r="J85" s="33"/>
      <c r="K85" s="14"/>
      <c r="L85" s="14">
        <f>SUM(L86:L94)</f>
        <v>0</v>
      </c>
      <c r="M85" s="14">
        <f t="shared" si="13"/>
        <v>0</v>
      </c>
      <c r="N85" s="14" t="e">
        <f t="shared" si="9"/>
        <v>#DIV/0!</v>
      </c>
      <c r="O85" s="14">
        <f t="shared" si="14"/>
        <v>0</v>
      </c>
      <c r="P85" s="14">
        <f t="shared" si="14"/>
        <v>0</v>
      </c>
      <c r="Q85" s="14">
        <f t="shared" si="14"/>
        <v>0</v>
      </c>
      <c r="R85" s="14">
        <f t="shared" si="10"/>
        <v>0</v>
      </c>
      <c r="S85" s="14">
        <f t="shared" si="15"/>
        <v>0</v>
      </c>
      <c r="T85" s="14" t="e">
        <f t="shared" si="16"/>
        <v>#DIV/0!</v>
      </c>
    </row>
    <row r="86" spans="1:20" s="5" customFormat="1" ht="63" hidden="1">
      <c r="A86" s="56" t="s">
        <v>281</v>
      </c>
      <c r="B86" s="55" t="s">
        <v>282</v>
      </c>
      <c r="C86" s="15"/>
      <c r="D86" s="15"/>
      <c r="E86" s="15"/>
      <c r="F86" s="15"/>
      <c r="G86" s="14">
        <f t="shared" si="11"/>
        <v>0</v>
      </c>
      <c r="H86" s="14" t="e">
        <f t="shared" si="12"/>
        <v>#DIV/0!</v>
      </c>
      <c r="I86" s="15"/>
      <c r="J86" s="34"/>
      <c r="K86" s="15"/>
      <c r="L86" s="15"/>
      <c r="M86" s="14">
        <f t="shared" si="13"/>
        <v>0</v>
      </c>
      <c r="N86" s="14" t="e">
        <f t="shared" si="9"/>
        <v>#DIV/0!</v>
      </c>
      <c r="O86" s="14">
        <f t="shared" si="14"/>
        <v>0</v>
      </c>
      <c r="P86" s="14">
        <f t="shared" si="14"/>
        <v>0</v>
      </c>
      <c r="Q86" s="14">
        <f t="shared" si="14"/>
        <v>0</v>
      </c>
      <c r="R86" s="14">
        <f t="shared" si="10"/>
        <v>0</v>
      </c>
      <c r="S86" s="14">
        <f t="shared" si="15"/>
        <v>0</v>
      </c>
      <c r="T86" s="14" t="e">
        <f t="shared" si="16"/>
        <v>#DIV/0!</v>
      </c>
    </row>
    <row r="87" spans="1:20" s="5" customFormat="1" ht="15.75" hidden="1">
      <c r="A87" s="56" t="s">
        <v>283</v>
      </c>
      <c r="B87" s="55" t="s">
        <v>284</v>
      </c>
      <c r="C87" s="15"/>
      <c r="D87" s="15"/>
      <c r="E87" s="15"/>
      <c r="F87" s="15"/>
      <c r="G87" s="14">
        <f t="shared" si="11"/>
        <v>0</v>
      </c>
      <c r="H87" s="14" t="e">
        <f t="shared" si="12"/>
        <v>#DIV/0!</v>
      </c>
      <c r="I87" s="15"/>
      <c r="J87" s="34"/>
      <c r="K87" s="15"/>
      <c r="L87" s="15"/>
      <c r="M87" s="14">
        <f t="shared" si="13"/>
        <v>0</v>
      </c>
      <c r="N87" s="14" t="e">
        <f t="shared" si="9"/>
        <v>#DIV/0!</v>
      </c>
      <c r="O87" s="14">
        <f t="shared" si="14"/>
        <v>0</v>
      </c>
      <c r="P87" s="14">
        <f t="shared" si="14"/>
        <v>0</v>
      </c>
      <c r="Q87" s="14">
        <f t="shared" si="14"/>
        <v>0</v>
      </c>
      <c r="R87" s="14">
        <f t="shared" si="10"/>
        <v>0</v>
      </c>
      <c r="S87" s="14">
        <f t="shared" si="15"/>
        <v>0</v>
      </c>
      <c r="T87" s="14" t="e">
        <f t="shared" si="16"/>
        <v>#DIV/0!</v>
      </c>
    </row>
    <row r="88" spans="1:20" s="5" customFormat="1" ht="15.75" hidden="1">
      <c r="A88" s="56" t="s">
        <v>285</v>
      </c>
      <c r="B88" s="55" t="s">
        <v>286</v>
      </c>
      <c r="C88" s="15"/>
      <c r="D88" s="15"/>
      <c r="E88" s="15"/>
      <c r="F88" s="15"/>
      <c r="G88" s="14">
        <f t="shared" si="11"/>
        <v>0</v>
      </c>
      <c r="H88" s="14" t="e">
        <f t="shared" si="12"/>
        <v>#DIV/0!</v>
      </c>
      <c r="I88" s="15"/>
      <c r="J88" s="34"/>
      <c r="K88" s="15"/>
      <c r="L88" s="15"/>
      <c r="M88" s="14">
        <f t="shared" si="13"/>
        <v>0</v>
      </c>
      <c r="N88" s="14" t="e">
        <f t="shared" si="9"/>
        <v>#DIV/0!</v>
      </c>
      <c r="O88" s="14">
        <f t="shared" si="14"/>
        <v>0</v>
      </c>
      <c r="P88" s="14">
        <f t="shared" si="14"/>
        <v>0</v>
      </c>
      <c r="Q88" s="14">
        <f t="shared" si="14"/>
        <v>0</v>
      </c>
      <c r="R88" s="14">
        <f t="shared" si="10"/>
        <v>0</v>
      </c>
      <c r="S88" s="14">
        <f t="shared" si="15"/>
        <v>0</v>
      </c>
      <c r="T88" s="14" t="e">
        <f t="shared" si="16"/>
        <v>#DIV/0!</v>
      </c>
    </row>
    <row r="89" spans="1:20" s="5" customFormat="1" ht="15.75" hidden="1">
      <c r="A89" s="56" t="s">
        <v>287</v>
      </c>
      <c r="B89" s="55" t="s">
        <v>288</v>
      </c>
      <c r="C89" s="15"/>
      <c r="D89" s="15"/>
      <c r="E89" s="15"/>
      <c r="F89" s="15"/>
      <c r="G89" s="14">
        <f t="shared" si="11"/>
        <v>0</v>
      </c>
      <c r="H89" s="14" t="e">
        <f t="shared" si="12"/>
        <v>#DIV/0!</v>
      </c>
      <c r="I89" s="15"/>
      <c r="J89" s="34"/>
      <c r="K89" s="15"/>
      <c r="L89" s="15"/>
      <c r="M89" s="14">
        <f t="shared" si="13"/>
        <v>0</v>
      </c>
      <c r="N89" s="14" t="e">
        <f t="shared" si="9"/>
        <v>#DIV/0!</v>
      </c>
      <c r="O89" s="14">
        <f t="shared" si="14"/>
        <v>0</v>
      </c>
      <c r="P89" s="14">
        <f t="shared" si="14"/>
        <v>0</v>
      </c>
      <c r="Q89" s="14">
        <f t="shared" si="14"/>
        <v>0</v>
      </c>
      <c r="R89" s="14">
        <f t="shared" si="10"/>
        <v>0</v>
      </c>
      <c r="S89" s="14">
        <f t="shared" si="15"/>
        <v>0</v>
      </c>
      <c r="T89" s="14" t="e">
        <f t="shared" si="16"/>
        <v>#DIV/0!</v>
      </c>
    </row>
    <row r="90" spans="1:20" s="5" customFormat="1" ht="15.75" hidden="1">
      <c r="A90" s="56" t="s">
        <v>289</v>
      </c>
      <c r="B90" s="55" t="s">
        <v>290</v>
      </c>
      <c r="C90" s="15"/>
      <c r="D90" s="15"/>
      <c r="E90" s="15"/>
      <c r="F90" s="15"/>
      <c r="G90" s="14">
        <f t="shared" si="11"/>
        <v>0</v>
      </c>
      <c r="H90" s="14" t="e">
        <f t="shared" si="12"/>
        <v>#DIV/0!</v>
      </c>
      <c r="I90" s="15"/>
      <c r="J90" s="34"/>
      <c r="K90" s="15"/>
      <c r="L90" s="15"/>
      <c r="M90" s="14">
        <f t="shared" si="13"/>
        <v>0</v>
      </c>
      <c r="N90" s="14" t="e">
        <f t="shared" si="9"/>
        <v>#DIV/0!</v>
      </c>
      <c r="O90" s="14">
        <f t="shared" si="14"/>
        <v>0</v>
      </c>
      <c r="P90" s="14">
        <f t="shared" si="14"/>
        <v>0</v>
      </c>
      <c r="Q90" s="14">
        <f t="shared" si="14"/>
        <v>0</v>
      </c>
      <c r="R90" s="14">
        <f t="shared" si="10"/>
        <v>0</v>
      </c>
      <c r="S90" s="14">
        <f t="shared" si="15"/>
        <v>0</v>
      </c>
      <c r="T90" s="14" t="e">
        <f t="shared" si="16"/>
        <v>#DIV/0!</v>
      </c>
    </row>
    <row r="91" spans="1:20" s="5" customFormat="1" ht="15.75" hidden="1">
      <c r="A91" s="56" t="s">
        <v>291</v>
      </c>
      <c r="B91" s="55" t="s">
        <v>292</v>
      </c>
      <c r="C91" s="15"/>
      <c r="D91" s="15"/>
      <c r="E91" s="15"/>
      <c r="F91" s="15"/>
      <c r="G91" s="14">
        <f t="shared" si="11"/>
        <v>0</v>
      </c>
      <c r="H91" s="14" t="e">
        <f t="shared" si="12"/>
        <v>#DIV/0!</v>
      </c>
      <c r="I91" s="15"/>
      <c r="J91" s="34"/>
      <c r="K91" s="15"/>
      <c r="L91" s="15"/>
      <c r="M91" s="14">
        <f t="shared" si="13"/>
        <v>0</v>
      </c>
      <c r="N91" s="14" t="e">
        <f t="shared" si="9"/>
        <v>#DIV/0!</v>
      </c>
      <c r="O91" s="14">
        <f t="shared" si="14"/>
        <v>0</v>
      </c>
      <c r="P91" s="14">
        <f t="shared" si="14"/>
        <v>0</v>
      </c>
      <c r="Q91" s="14">
        <f t="shared" si="14"/>
        <v>0</v>
      </c>
      <c r="R91" s="14">
        <f t="shared" si="10"/>
        <v>0</v>
      </c>
      <c r="S91" s="14">
        <f t="shared" si="15"/>
        <v>0</v>
      </c>
      <c r="T91" s="14" t="e">
        <f t="shared" si="16"/>
        <v>#DIV/0!</v>
      </c>
    </row>
    <row r="92" spans="1:20" s="5" customFormat="1" ht="15.75" hidden="1">
      <c r="A92" s="56" t="s">
        <v>293</v>
      </c>
      <c r="B92" s="55" t="s">
        <v>294</v>
      </c>
      <c r="C92" s="15"/>
      <c r="D92" s="15"/>
      <c r="E92" s="15"/>
      <c r="F92" s="15"/>
      <c r="G92" s="14">
        <f t="shared" si="11"/>
        <v>0</v>
      </c>
      <c r="H92" s="14" t="e">
        <f t="shared" si="12"/>
        <v>#DIV/0!</v>
      </c>
      <c r="I92" s="15"/>
      <c r="J92" s="34"/>
      <c r="K92" s="15"/>
      <c r="L92" s="15"/>
      <c r="M92" s="14">
        <f t="shared" si="13"/>
        <v>0</v>
      </c>
      <c r="N92" s="14" t="e">
        <f t="shared" si="9"/>
        <v>#DIV/0!</v>
      </c>
      <c r="O92" s="14">
        <f t="shared" si="14"/>
        <v>0</v>
      </c>
      <c r="P92" s="14">
        <f t="shared" si="14"/>
        <v>0</v>
      </c>
      <c r="Q92" s="14">
        <f t="shared" si="14"/>
        <v>0</v>
      </c>
      <c r="R92" s="14">
        <f t="shared" si="10"/>
        <v>0</v>
      </c>
      <c r="S92" s="14">
        <f t="shared" si="15"/>
        <v>0</v>
      </c>
      <c r="T92" s="14" t="e">
        <f t="shared" si="16"/>
        <v>#DIV/0!</v>
      </c>
    </row>
    <row r="93" spans="1:20" s="5" customFormat="1" ht="15.75" hidden="1">
      <c r="A93" s="56" t="s">
        <v>295</v>
      </c>
      <c r="B93" s="55" t="s">
        <v>296</v>
      </c>
      <c r="C93" s="15"/>
      <c r="D93" s="15"/>
      <c r="E93" s="15"/>
      <c r="F93" s="15"/>
      <c r="G93" s="14">
        <f t="shared" si="11"/>
        <v>0</v>
      </c>
      <c r="H93" s="14" t="e">
        <f t="shared" si="12"/>
        <v>#DIV/0!</v>
      </c>
      <c r="I93" s="15"/>
      <c r="J93" s="34"/>
      <c r="K93" s="15"/>
      <c r="L93" s="15"/>
      <c r="M93" s="14">
        <f t="shared" si="13"/>
        <v>0</v>
      </c>
      <c r="N93" s="14" t="e">
        <f t="shared" si="9"/>
        <v>#DIV/0!</v>
      </c>
      <c r="O93" s="14">
        <f t="shared" si="14"/>
        <v>0</v>
      </c>
      <c r="P93" s="14">
        <f t="shared" si="14"/>
        <v>0</v>
      </c>
      <c r="Q93" s="14">
        <f t="shared" si="14"/>
        <v>0</v>
      </c>
      <c r="R93" s="14">
        <f t="shared" si="10"/>
        <v>0</v>
      </c>
      <c r="S93" s="14">
        <f t="shared" si="15"/>
        <v>0</v>
      </c>
      <c r="T93" s="14" t="e">
        <f t="shared" si="16"/>
        <v>#DIV/0!</v>
      </c>
    </row>
    <row r="94" spans="1:20" s="5" customFormat="1" ht="15.75" hidden="1">
      <c r="A94" s="56" t="s">
        <v>297</v>
      </c>
      <c r="B94" s="55" t="s">
        <v>298</v>
      </c>
      <c r="C94" s="15"/>
      <c r="D94" s="15"/>
      <c r="E94" s="15"/>
      <c r="F94" s="15"/>
      <c r="G94" s="14">
        <f t="shared" si="11"/>
        <v>0</v>
      </c>
      <c r="H94" s="14" t="e">
        <f t="shared" si="12"/>
        <v>#DIV/0!</v>
      </c>
      <c r="I94" s="15"/>
      <c r="J94" s="34"/>
      <c r="K94" s="15"/>
      <c r="L94" s="15"/>
      <c r="M94" s="14">
        <f t="shared" si="13"/>
        <v>0</v>
      </c>
      <c r="N94" s="14" t="e">
        <f t="shared" si="9"/>
        <v>#DIV/0!</v>
      </c>
      <c r="O94" s="14">
        <f t="shared" si="14"/>
        <v>0</v>
      </c>
      <c r="P94" s="14">
        <f t="shared" si="14"/>
        <v>0</v>
      </c>
      <c r="Q94" s="14">
        <f t="shared" si="14"/>
        <v>0</v>
      </c>
      <c r="R94" s="14">
        <f t="shared" si="10"/>
        <v>0</v>
      </c>
      <c r="S94" s="14">
        <f t="shared" si="15"/>
        <v>0</v>
      </c>
      <c r="T94" s="14" t="e">
        <f t="shared" si="16"/>
        <v>#DIV/0!</v>
      </c>
    </row>
    <row r="95" spans="1:20" s="5" customFormat="1" ht="47.25" hidden="1">
      <c r="A95" s="47" t="s">
        <v>299</v>
      </c>
      <c r="B95" s="19" t="s">
        <v>300</v>
      </c>
      <c r="C95" s="15">
        <v>172.6</v>
      </c>
      <c r="D95" s="15">
        <v>151.1</v>
      </c>
      <c r="E95" s="15">
        <v>151.1</v>
      </c>
      <c r="F95" s="15">
        <v>135.1</v>
      </c>
      <c r="G95" s="14">
        <f t="shared" si="11"/>
        <v>-16</v>
      </c>
      <c r="H95" s="14">
        <f t="shared" si="12"/>
        <v>89.41098610191925</v>
      </c>
      <c r="I95" s="15"/>
      <c r="J95" s="34"/>
      <c r="K95" s="15"/>
      <c r="L95" s="15"/>
      <c r="M95" s="14">
        <f t="shared" si="13"/>
        <v>0</v>
      </c>
      <c r="N95" s="14" t="e">
        <f t="shared" si="9"/>
        <v>#DIV/0!</v>
      </c>
      <c r="O95" s="14">
        <f t="shared" si="14"/>
        <v>172.6</v>
      </c>
      <c r="P95" s="14">
        <f t="shared" si="14"/>
        <v>151.1</v>
      </c>
      <c r="Q95" s="14">
        <f t="shared" si="14"/>
        <v>151.1</v>
      </c>
      <c r="R95" s="14">
        <f t="shared" si="10"/>
        <v>135.1</v>
      </c>
      <c r="S95" s="14">
        <f t="shared" si="15"/>
        <v>-16</v>
      </c>
      <c r="T95" s="14">
        <f t="shared" si="16"/>
        <v>89.41098610191925</v>
      </c>
    </row>
    <row r="96" spans="1:20" s="5" customFormat="1" ht="11.25" customHeight="1" hidden="1">
      <c r="A96" s="47" t="s">
        <v>301</v>
      </c>
      <c r="B96" s="19" t="s">
        <v>302</v>
      </c>
      <c r="C96" s="15"/>
      <c r="D96" s="15"/>
      <c r="E96" s="15"/>
      <c r="F96" s="15"/>
      <c r="G96" s="14">
        <f t="shared" si="11"/>
        <v>0</v>
      </c>
      <c r="H96" s="14" t="e">
        <f t="shared" si="12"/>
        <v>#DIV/0!</v>
      </c>
      <c r="I96" s="15"/>
      <c r="J96" s="34"/>
      <c r="K96" s="15"/>
      <c r="L96" s="15"/>
      <c r="M96" s="14">
        <f t="shared" si="13"/>
        <v>0</v>
      </c>
      <c r="N96" s="14" t="e">
        <f t="shared" si="9"/>
        <v>#DIV/0!</v>
      </c>
      <c r="O96" s="14">
        <f t="shared" si="14"/>
        <v>0</v>
      </c>
      <c r="P96" s="14">
        <f t="shared" si="14"/>
        <v>0</v>
      </c>
      <c r="Q96" s="14">
        <f t="shared" si="14"/>
        <v>0</v>
      </c>
      <c r="R96" s="14">
        <f t="shared" si="10"/>
        <v>0</v>
      </c>
      <c r="S96" s="14">
        <f t="shared" si="15"/>
        <v>0</v>
      </c>
      <c r="T96" s="14" t="e">
        <f t="shared" si="16"/>
        <v>#DIV/0!</v>
      </c>
    </row>
    <row r="97" spans="1:20" s="5" customFormat="1" ht="31.5" hidden="1">
      <c r="A97" s="47" t="s">
        <v>303</v>
      </c>
      <c r="B97" s="19" t="s">
        <v>304</v>
      </c>
      <c r="C97" s="15"/>
      <c r="D97" s="15"/>
      <c r="E97" s="15"/>
      <c r="F97" s="15"/>
      <c r="G97" s="14">
        <f t="shared" si="11"/>
        <v>0</v>
      </c>
      <c r="H97" s="14" t="e">
        <f t="shared" si="12"/>
        <v>#DIV/0!</v>
      </c>
      <c r="I97" s="15"/>
      <c r="J97" s="34"/>
      <c r="K97" s="15"/>
      <c r="L97" s="15"/>
      <c r="M97" s="14">
        <f t="shared" si="13"/>
        <v>0</v>
      </c>
      <c r="N97" s="14" t="e">
        <f t="shared" si="9"/>
        <v>#DIV/0!</v>
      </c>
      <c r="O97" s="14">
        <f t="shared" si="14"/>
        <v>0</v>
      </c>
      <c r="P97" s="14">
        <f t="shared" si="14"/>
        <v>0</v>
      </c>
      <c r="Q97" s="14">
        <f t="shared" si="14"/>
        <v>0</v>
      </c>
      <c r="R97" s="14">
        <f t="shared" si="10"/>
        <v>0</v>
      </c>
      <c r="S97" s="14">
        <f t="shared" si="15"/>
        <v>0</v>
      </c>
      <c r="T97" s="14" t="e">
        <f t="shared" si="16"/>
        <v>#DIV/0!</v>
      </c>
    </row>
    <row r="98" spans="1:20" s="5" customFormat="1" ht="15.75" hidden="1">
      <c r="A98" s="47" t="s">
        <v>305</v>
      </c>
      <c r="B98" s="19" t="s">
        <v>306</v>
      </c>
      <c r="C98" s="15">
        <v>162.2</v>
      </c>
      <c r="D98" s="15">
        <v>129.7</v>
      </c>
      <c r="E98" s="15">
        <v>129.7</v>
      </c>
      <c r="F98" s="15">
        <v>114.7</v>
      </c>
      <c r="G98" s="14">
        <f t="shared" si="11"/>
        <v>-14.999999999999986</v>
      </c>
      <c r="H98" s="14">
        <f t="shared" si="12"/>
        <v>88.4348496530455</v>
      </c>
      <c r="I98" s="15">
        <v>0.3</v>
      </c>
      <c r="J98" s="34">
        <v>0.2</v>
      </c>
      <c r="K98" s="15">
        <v>0.2</v>
      </c>
      <c r="L98" s="15">
        <v>0.2</v>
      </c>
      <c r="M98" s="14">
        <f t="shared" si="13"/>
        <v>0</v>
      </c>
      <c r="N98" s="14">
        <f t="shared" si="9"/>
        <v>100</v>
      </c>
      <c r="O98" s="14">
        <f t="shared" si="14"/>
        <v>162.5</v>
      </c>
      <c r="P98" s="14">
        <f t="shared" si="14"/>
        <v>129.89999999999998</v>
      </c>
      <c r="Q98" s="14">
        <f t="shared" si="14"/>
        <v>129.89999999999998</v>
      </c>
      <c r="R98" s="14">
        <f t="shared" si="10"/>
        <v>114.9</v>
      </c>
      <c r="S98" s="14">
        <f t="shared" si="15"/>
        <v>-14.999999999999972</v>
      </c>
      <c r="T98" s="14">
        <f t="shared" si="16"/>
        <v>88.45265588914552</v>
      </c>
    </row>
    <row r="99" spans="1:20" s="5" customFormat="1" ht="15.75" hidden="1">
      <c r="A99" s="47" t="s">
        <v>307</v>
      </c>
      <c r="B99" s="19" t="s">
        <v>308</v>
      </c>
      <c r="C99" s="14">
        <f>SUM(C100:C103)</f>
        <v>0</v>
      </c>
      <c r="D99" s="14"/>
      <c r="E99" s="14"/>
      <c r="F99" s="14">
        <f>SUM(F100:F103)</f>
        <v>0</v>
      </c>
      <c r="G99" s="14">
        <f t="shared" si="11"/>
        <v>0</v>
      </c>
      <c r="H99" s="14" t="e">
        <f t="shared" si="12"/>
        <v>#DIV/0!</v>
      </c>
      <c r="I99" s="14">
        <f>SUM(I100:I103)</f>
        <v>0</v>
      </c>
      <c r="J99" s="33"/>
      <c r="K99" s="14"/>
      <c r="L99" s="14">
        <f>SUM(L100:L103)</f>
        <v>0</v>
      </c>
      <c r="M99" s="14">
        <f t="shared" si="13"/>
        <v>0</v>
      </c>
      <c r="N99" s="14" t="e">
        <f t="shared" si="9"/>
        <v>#DIV/0!</v>
      </c>
      <c r="O99" s="14">
        <f t="shared" si="14"/>
        <v>0</v>
      </c>
      <c r="P99" s="14">
        <f t="shared" si="14"/>
        <v>0</v>
      </c>
      <c r="Q99" s="14">
        <f t="shared" si="14"/>
        <v>0</v>
      </c>
      <c r="R99" s="14">
        <f t="shared" si="10"/>
        <v>0</v>
      </c>
      <c r="S99" s="14">
        <f t="shared" si="15"/>
        <v>0</v>
      </c>
      <c r="T99" s="14" t="e">
        <f t="shared" si="16"/>
        <v>#DIV/0!</v>
      </c>
    </row>
    <row r="100" spans="1:20" s="5" customFormat="1" ht="15.75" hidden="1">
      <c r="A100" s="56" t="s">
        <v>309</v>
      </c>
      <c r="B100" s="55" t="s">
        <v>310</v>
      </c>
      <c r="C100" s="15"/>
      <c r="D100" s="15"/>
      <c r="E100" s="15"/>
      <c r="F100" s="15"/>
      <c r="G100" s="14">
        <f t="shared" si="11"/>
        <v>0</v>
      </c>
      <c r="H100" s="14" t="e">
        <f t="shared" si="12"/>
        <v>#DIV/0!</v>
      </c>
      <c r="I100" s="15"/>
      <c r="J100" s="34"/>
      <c r="K100" s="15"/>
      <c r="L100" s="15"/>
      <c r="M100" s="14">
        <f t="shared" si="13"/>
        <v>0</v>
      </c>
      <c r="N100" s="14" t="e">
        <f t="shared" si="9"/>
        <v>#DIV/0!</v>
      </c>
      <c r="O100" s="14">
        <f t="shared" si="14"/>
        <v>0</v>
      </c>
      <c r="P100" s="14">
        <f t="shared" si="14"/>
        <v>0</v>
      </c>
      <c r="Q100" s="14">
        <f t="shared" si="14"/>
        <v>0</v>
      </c>
      <c r="R100" s="14">
        <f t="shared" si="10"/>
        <v>0</v>
      </c>
      <c r="S100" s="14">
        <f t="shared" si="15"/>
        <v>0</v>
      </c>
      <c r="T100" s="14" t="e">
        <f t="shared" si="16"/>
        <v>#DIV/0!</v>
      </c>
    </row>
    <row r="101" spans="1:20" s="5" customFormat="1" ht="15.75" hidden="1">
      <c r="A101" s="56" t="s">
        <v>311</v>
      </c>
      <c r="B101" s="55" t="s">
        <v>312</v>
      </c>
      <c r="C101" s="15"/>
      <c r="D101" s="15"/>
      <c r="E101" s="15"/>
      <c r="F101" s="15"/>
      <c r="G101" s="14">
        <f t="shared" si="11"/>
        <v>0</v>
      </c>
      <c r="H101" s="14" t="e">
        <f t="shared" si="12"/>
        <v>#DIV/0!</v>
      </c>
      <c r="I101" s="15"/>
      <c r="J101" s="34"/>
      <c r="K101" s="15"/>
      <c r="L101" s="15"/>
      <c r="M101" s="14">
        <f t="shared" si="13"/>
        <v>0</v>
      </c>
      <c r="N101" s="14" t="e">
        <f t="shared" si="9"/>
        <v>#DIV/0!</v>
      </c>
      <c r="O101" s="14">
        <f t="shared" si="14"/>
        <v>0</v>
      </c>
      <c r="P101" s="14">
        <f t="shared" si="14"/>
        <v>0</v>
      </c>
      <c r="Q101" s="14">
        <f t="shared" si="14"/>
        <v>0</v>
      </c>
      <c r="R101" s="14">
        <f t="shared" si="10"/>
        <v>0</v>
      </c>
      <c r="S101" s="14">
        <f t="shared" si="15"/>
        <v>0</v>
      </c>
      <c r="T101" s="14" t="e">
        <f t="shared" si="16"/>
        <v>#DIV/0!</v>
      </c>
    </row>
    <row r="102" spans="1:20" s="5" customFormat="1" ht="15.75" hidden="1">
      <c r="A102" s="56" t="s">
        <v>313</v>
      </c>
      <c r="B102" s="55" t="s">
        <v>314</v>
      </c>
      <c r="C102" s="15"/>
      <c r="D102" s="15"/>
      <c r="E102" s="15"/>
      <c r="F102" s="15"/>
      <c r="G102" s="14">
        <f t="shared" si="11"/>
        <v>0</v>
      </c>
      <c r="H102" s="14" t="e">
        <f t="shared" si="12"/>
        <v>#DIV/0!</v>
      </c>
      <c r="I102" s="15"/>
      <c r="J102" s="34"/>
      <c r="K102" s="15"/>
      <c r="L102" s="15"/>
      <c r="M102" s="14">
        <f t="shared" si="13"/>
        <v>0</v>
      </c>
      <c r="N102" s="14" t="e">
        <f t="shared" si="9"/>
        <v>#DIV/0!</v>
      </c>
      <c r="O102" s="14">
        <f t="shared" si="14"/>
        <v>0</v>
      </c>
      <c r="P102" s="14">
        <f t="shared" si="14"/>
        <v>0</v>
      </c>
      <c r="Q102" s="14">
        <f t="shared" si="14"/>
        <v>0</v>
      </c>
      <c r="R102" s="14">
        <f t="shared" si="10"/>
        <v>0</v>
      </c>
      <c r="S102" s="14">
        <f t="shared" si="15"/>
        <v>0</v>
      </c>
      <c r="T102" s="14" t="e">
        <f t="shared" si="16"/>
        <v>#DIV/0!</v>
      </c>
    </row>
    <row r="103" spans="1:20" s="5" customFormat="1" ht="15.75" hidden="1">
      <c r="A103" s="56" t="s">
        <v>315</v>
      </c>
      <c r="B103" s="55" t="s">
        <v>316</v>
      </c>
      <c r="C103" s="15"/>
      <c r="D103" s="15"/>
      <c r="E103" s="15"/>
      <c r="F103" s="15"/>
      <c r="G103" s="14">
        <f t="shared" si="11"/>
        <v>0</v>
      </c>
      <c r="H103" s="14" t="e">
        <f t="shared" si="12"/>
        <v>#DIV/0!</v>
      </c>
      <c r="I103" s="15"/>
      <c r="J103" s="34"/>
      <c r="K103" s="15"/>
      <c r="L103" s="15"/>
      <c r="M103" s="14">
        <f t="shared" si="13"/>
        <v>0</v>
      </c>
      <c r="N103" s="14" t="e">
        <f t="shared" si="9"/>
        <v>#DIV/0!</v>
      </c>
      <c r="O103" s="14">
        <f t="shared" si="14"/>
        <v>0</v>
      </c>
      <c r="P103" s="14">
        <f t="shared" si="14"/>
        <v>0</v>
      </c>
      <c r="Q103" s="14">
        <f t="shared" si="14"/>
        <v>0</v>
      </c>
      <c r="R103" s="14">
        <f t="shared" si="10"/>
        <v>0</v>
      </c>
      <c r="S103" s="14">
        <f t="shared" si="15"/>
        <v>0</v>
      </c>
      <c r="T103" s="14" t="e">
        <f t="shared" si="16"/>
        <v>#DIV/0!</v>
      </c>
    </row>
    <row r="104" spans="1:20" s="5" customFormat="1" ht="47.25" hidden="1">
      <c r="A104" s="47" t="s">
        <v>317</v>
      </c>
      <c r="B104" s="19" t="s">
        <v>318</v>
      </c>
      <c r="C104" s="15"/>
      <c r="D104" s="15"/>
      <c r="E104" s="15"/>
      <c r="F104" s="15"/>
      <c r="G104" s="14">
        <f t="shared" si="11"/>
        <v>0</v>
      </c>
      <c r="H104" s="14" t="e">
        <f t="shared" si="12"/>
        <v>#DIV/0!</v>
      </c>
      <c r="I104" s="15"/>
      <c r="J104" s="34"/>
      <c r="K104" s="15"/>
      <c r="L104" s="15"/>
      <c r="M104" s="14">
        <f t="shared" si="13"/>
        <v>0</v>
      </c>
      <c r="N104" s="14" t="e">
        <f t="shared" si="9"/>
        <v>#DIV/0!</v>
      </c>
      <c r="O104" s="14">
        <f t="shared" si="14"/>
        <v>0</v>
      </c>
      <c r="P104" s="14">
        <f t="shared" si="14"/>
        <v>0</v>
      </c>
      <c r="Q104" s="14">
        <f t="shared" si="14"/>
        <v>0</v>
      </c>
      <c r="R104" s="14">
        <f t="shared" si="10"/>
        <v>0</v>
      </c>
      <c r="S104" s="14">
        <f t="shared" si="15"/>
        <v>0</v>
      </c>
      <c r="T104" s="14" t="e">
        <f t="shared" si="16"/>
        <v>#DIV/0!</v>
      </c>
    </row>
    <row r="105" spans="1:20" s="5" customFormat="1" ht="31.5" hidden="1">
      <c r="A105" s="47" t="s">
        <v>319</v>
      </c>
      <c r="B105" s="19" t="s">
        <v>320</v>
      </c>
      <c r="C105" s="15"/>
      <c r="D105" s="15"/>
      <c r="E105" s="15"/>
      <c r="F105" s="15"/>
      <c r="G105" s="14">
        <f t="shared" si="11"/>
        <v>0</v>
      </c>
      <c r="H105" s="14" t="e">
        <f t="shared" si="12"/>
        <v>#DIV/0!</v>
      </c>
      <c r="I105" s="15"/>
      <c r="J105" s="34"/>
      <c r="K105" s="15"/>
      <c r="L105" s="15"/>
      <c r="M105" s="14">
        <f t="shared" si="13"/>
        <v>0</v>
      </c>
      <c r="N105" s="14" t="e">
        <f t="shared" si="9"/>
        <v>#DIV/0!</v>
      </c>
      <c r="O105" s="14">
        <f t="shared" si="14"/>
        <v>0</v>
      </c>
      <c r="P105" s="14">
        <f t="shared" si="14"/>
        <v>0</v>
      </c>
      <c r="Q105" s="14">
        <f t="shared" si="14"/>
        <v>0</v>
      </c>
      <c r="R105" s="14">
        <f t="shared" si="10"/>
        <v>0</v>
      </c>
      <c r="S105" s="14">
        <f t="shared" si="15"/>
        <v>0</v>
      </c>
      <c r="T105" s="14" t="e">
        <f t="shared" si="16"/>
        <v>#DIV/0!</v>
      </c>
    </row>
    <row r="106" spans="1:20" s="5" customFormat="1" ht="15.75" hidden="1">
      <c r="A106" s="47" t="s">
        <v>321</v>
      </c>
      <c r="B106" s="19" t="s">
        <v>322</v>
      </c>
      <c r="C106" s="14">
        <f>SUM(C107:C111)</f>
        <v>38.5</v>
      </c>
      <c r="D106" s="14">
        <v>28.1</v>
      </c>
      <c r="E106" s="14">
        <v>28.1</v>
      </c>
      <c r="F106" s="14">
        <f>SUM(F107:F111)</f>
        <v>27.1</v>
      </c>
      <c r="G106" s="14">
        <f t="shared" si="11"/>
        <v>-1</v>
      </c>
      <c r="H106" s="14">
        <f t="shared" si="12"/>
        <v>96.44128113879003</v>
      </c>
      <c r="I106" s="14">
        <f>SUM(I107:I111)</f>
        <v>0</v>
      </c>
      <c r="J106" s="33"/>
      <c r="K106" s="14"/>
      <c r="L106" s="14">
        <f>SUM(L107:L111)</f>
        <v>0</v>
      </c>
      <c r="M106" s="14">
        <f t="shared" si="13"/>
        <v>0</v>
      </c>
      <c r="N106" s="14" t="e">
        <f t="shared" si="9"/>
        <v>#DIV/0!</v>
      </c>
      <c r="O106" s="14">
        <f t="shared" si="14"/>
        <v>38.5</v>
      </c>
      <c r="P106" s="14">
        <f t="shared" si="14"/>
        <v>28.1</v>
      </c>
      <c r="Q106" s="14">
        <f t="shared" si="14"/>
        <v>28.1</v>
      </c>
      <c r="R106" s="14">
        <f t="shared" si="10"/>
        <v>27.1</v>
      </c>
      <c r="S106" s="14">
        <f t="shared" si="15"/>
        <v>-1</v>
      </c>
      <c r="T106" s="14">
        <f t="shared" si="16"/>
        <v>96.44128113879003</v>
      </c>
    </row>
    <row r="107" spans="1:20" s="5" customFormat="1" ht="15.75" hidden="1">
      <c r="A107" s="56" t="s">
        <v>323</v>
      </c>
      <c r="B107" s="55" t="s">
        <v>324</v>
      </c>
      <c r="C107" s="15"/>
      <c r="D107" s="15"/>
      <c r="E107" s="15"/>
      <c r="F107" s="15"/>
      <c r="G107" s="14">
        <f t="shared" si="11"/>
        <v>0</v>
      </c>
      <c r="H107" s="14" t="e">
        <f t="shared" si="12"/>
        <v>#DIV/0!</v>
      </c>
      <c r="I107" s="15"/>
      <c r="J107" s="34"/>
      <c r="K107" s="15"/>
      <c r="L107" s="15"/>
      <c r="M107" s="14">
        <f t="shared" si="13"/>
        <v>0</v>
      </c>
      <c r="N107" s="14" t="e">
        <f t="shared" si="9"/>
        <v>#DIV/0!</v>
      </c>
      <c r="O107" s="14">
        <f t="shared" si="14"/>
        <v>0</v>
      </c>
      <c r="P107" s="14">
        <f t="shared" si="14"/>
        <v>0</v>
      </c>
      <c r="Q107" s="14">
        <f t="shared" si="14"/>
        <v>0</v>
      </c>
      <c r="R107" s="14">
        <f t="shared" si="10"/>
        <v>0</v>
      </c>
      <c r="S107" s="14">
        <f t="shared" si="15"/>
        <v>0</v>
      </c>
      <c r="T107" s="14" t="e">
        <f t="shared" si="16"/>
        <v>#DIV/0!</v>
      </c>
    </row>
    <row r="108" spans="1:20" s="5" customFormat="1" ht="15.75" hidden="1">
      <c r="A108" s="56" t="s">
        <v>325</v>
      </c>
      <c r="B108" s="55" t="s">
        <v>326</v>
      </c>
      <c r="C108" s="15">
        <v>4</v>
      </c>
      <c r="D108" s="15">
        <v>2.3</v>
      </c>
      <c r="E108" s="15">
        <v>2.3</v>
      </c>
      <c r="F108" s="15">
        <v>2.1</v>
      </c>
      <c r="G108" s="14">
        <f t="shared" si="11"/>
        <v>-0.19999999999999973</v>
      </c>
      <c r="H108" s="14">
        <f t="shared" si="12"/>
        <v>91.30434782608697</v>
      </c>
      <c r="I108" s="15"/>
      <c r="J108" s="34"/>
      <c r="K108" s="15"/>
      <c r="L108" s="15"/>
      <c r="M108" s="14">
        <f t="shared" si="13"/>
        <v>0</v>
      </c>
      <c r="N108" s="14" t="e">
        <f t="shared" si="9"/>
        <v>#DIV/0!</v>
      </c>
      <c r="O108" s="14">
        <f t="shared" si="14"/>
        <v>4</v>
      </c>
      <c r="P108" s="14">
        <f t="shared" si="14"/>
        <v>2.3</v>
      </c>
      <c r="Q108" s="14">
        <f t="shared" si="14"/>
        <v>2.3</v>
      </c>
      <c r="R108" s="14">
        <f t="shared" si="10"/>
        <v>2.1</v>
      </c>
      <c r="S108" s="14">
        <f t="shared" si="15"/>
        <v>-0.19999999999999973</v>
      </c>
      <c r="T108" s="14">
        <f t="shared" si="16"/>
        <v>91.30434782608697</v>
      </c>
    </row>
    <row r="109" spans="1:20" s="5" customFormat="1" ht="31.5" hidden="1">
      <c r="A109" s="56" t="s">
        <v>327</v>
      </c>
      <c r="B109" s="55" t="s">
        <v>267</v>
      </c>
      <c r="C109" s="15"/>
      <c r="D109" s="15"/>
      <c r="E109" s="15"/>
      <c r="F109" s="15"/>
      <c r="G109" s="14">
        <f t="shared" si="11"/>
        <v>0</v>
      </c>
      <c r="H109" s="14" t="e">
        <f t="shared" si="12"/>
        <v>#DIV/0!</v>
      </c>
      <c r="I109" s="15"/>
      <c r="J109" s="34"/>
      <c r="K109" s="15"/>
      <c r="L109" s="15"/>
      <c r="M109" s="14">
        <f t="shared" si="13"/>
        <v>0</v>
      </c>
      <c r="N109" s="14" t="e">
        <f t="shared" si="9"/>
        <v>#DIV/0!</v>
      </c>
      <c r="O109" s="14">
        <f t="shared" si="14"/>
        <v>0</v>
      </c>
      <c r="P109" s="14">
        <f t="shared" si="14"/>
        <v>0</v>
      </c>
      <c r="Q109" s="14">
        <f t="shared" si="14"/>
        <v>0</v>
      </c>
      <c r="R109" s="14">
        <f t="shared" si="10"/>
        <v>0</v>
      </c>
      <c r="S109" s="14">
        <f t="shared" si="15"/>
        <v>0</v>
      </c>
      <c r="T109" s="14" t="e">
        <f t="shared" si="16"/>
        <v>#DIV/0!</v>
      </c>
    </row>
    <row r="110" spans="1:20" s="5" customFormat="1" ht="15.75" hidden="1">
      <c r="A110" s="56" t="s">
        <v>328</v>
      </c>
      <c r="B110" s="55" t="s">
        <v>268</v>
      </c>
      <c r="C110" s="15">
        <v>34.5</v>
      </c>
      <c r="D110" s="15">
        <v>25.8</v>
      </c>
      <c r="E110" s="15">
        <v>25.8</v>
      </c>
      <c r="F110" s="15">
        <v>25</v>
      </c>
      <c r="G110" s="14">
        <f t="shared" si="11"/>
        <v>-0.8000000000000007</v>
      </c>
      <c r="H110" s="14">
        <f t="shared" si="12"/>
        <v>96.89922480620154</v>
      </c>
      <c r="I110" s="15"/>
      <c r="J110" s="34"/>
      <c r="K110" s="15"/>
      <c r="L110" s="15"/>
      <c r="M110" s="14">
        <f t="shared" si="13"/>
        <v>0</v>
      </c>
      <c r="N110" s="14" t="e">
        <f t="shared" si="9"/>
        <v>#DIV/0!</v>
      </c>
      <c r="O110" s="14">
        <f t="shared" si="14"/>
        <v>34.5</v>
      </c>
      <c r="P110" s="14">
        <f t="shared" si="14"/>
        <v>25.8</v>
      </c>
      <c r="Q110" s="14">
        <f t="shared" si="14"/>
        <v>25.8</v>
      </c>
      <c r="R110" s="14">
        <f t="shared" si="10"/>
        <v>25</v>
      </c>
      <c r="S110" s="14">
        <f t="shared" si="15"/>
        <v>-0.8000000000000007</v>
      </c>
      <c r="T110" s="14">
        <f t="shared" si="16"/>
        <v>96.89922480620154</v>
      </c>
    </row>
    <row r="111" spans="1:20" s="5" customFormat="1" ht="15.75" hidden="1">
      <c r="A111" s="56" t="s">
        <v>329</v>
      </c>
      <c r="B111" s="55" t="s">
        <v>330</v>
      </c>
      <c r="C111" s="15"/>
      <c r="D111" s="15"/>
      <c r="E111" s="15"/>
      <c r="F111" s="15"/>
      <c r="G111" s="14">
        <f t="shared" si="11"/>
        <v>0</v>
      </c>
      <c r="H111" s="14" t="e">
        <f t="shared" si="12"/>
        <v>#DIV/0!</v>
      </c>
      <c r="I111" s="15"/>
      <c r="J111" s="34"/>
      <c r="K111" s="15"/>
      <c r="L111" s="15"/>
      <c r="M111" s="14">
        <f t="shared" si="13"/>
        <v>0</v>
      </c>
      <c r="N111" s="14" t="e">
        <f t="shared" si="9"/>
        <v>#DIV/0!</v>
      </c>
      <c r="O111" s="14">
        <f t="shared" si="14"/>
        <v>0</v>
      </c>
      <c r="P111" s="14">
        <f t="shared" si="14"/>
        <v>0</v>
      </c>
      <c r="Q111" s="14">
        <f t="shared" si="14"/>
        <v>0</v>
      </c>
      <c r="R111" s="14">
        <f t="shared" si="10"/>
        <v>0</v>
      </c>
      <c r="S111" s="14">
        <f t="shared" si="15"/>
        <v>0</v>
      </c>
      <c r="T111" s="14" t="e">
        <f t="shared" si="16"/>
        <v>#DIV/0!</v>
      </c>
    </row>
    <row r="112" spans="1:20" s="5" customFormat="1" ht="37.5" customHeight="1">
      <c r="A112" s="47" t="s">
        <v>331</v>
      </c>
      <c r="B112" s="18" t="s">
        <v>332</v>
      </c>
      <c r="C112" s="118">
        <f>C114+C116</f>
        <v>400</v>
      </c>
      <c r="D112" s="166">
        <f>D113+D114+D116+D140</f>
        <v>1081.3</v>
      </c>
      <c r="E112" s="166">
        <f>E113+E114+E116+E140</f>
        <v>183</v>
      </c>
      <c r="F112" s="158">
        <f>F113+F114+F116+F140</f>
        <v>907.3</v>
      </c>
      <c r="G112" s="14">
        <f t="shared" si="11"/>
        <v>-174</v>
      </c>
      <c r="H112" s="14">
        <f t="shared" si="12"/>
        <v>83.90825857763802</v>
      </c>
      <c r="I112" s="118">
        <v>0</v>
      </c>
      <c r="J112" s="166">
        <f>J140</f>
        <v>2</v>
      </c>
      <c r="K112" s="118">
        <f>K140</f>
        <v>0</v>
      </c>
      <c r="L112" s="118">
        <f>L140</f>
        <v>69.3</v>
      </c>
      <c r="M112" s="14">
        <f t="shared" si="13"/>
        <v>67.3</v>
      </c>
      <c r="N112" s="14">
        <f t="shared" si="9"/>
        <v>3465</v>
      </c>
      <c r="O112" s="14">
        <f t="shared" si="14"/>
        <v>400</v>
      </c>
      <c r="P112" s="14">
        <f t="shared" si="14"/>
        <v>1083.3</v>
      </c>
      <c r="Q112" s="14">
        <f t="shared" si="14"/>
        <v>183</v>
      </c>
      <c r="R112" s="14">
        <f t="shared" si="10"/>
        <v>976.5999999999999</v>
      </c>
      <c r="S112" s="14">
        <f t="shared" si="15"/>
        <v>-106.70000000000005</v>
      </c>
      <c r="T112" s="14">
        <f t="shared" si="16"/>
        <v>90.1504661681898</v>
      </c>
    </row>
    <row r="113" spans="1:20" s="5" customFormat="1" ht="37.5" customHeight="1">
      <c r="A113" s="163" t="s">
        <v>613</v>
      </c>
      <c r="B113" s="150"/>
      <c r="C113" s="118"/>
      <c r="D113" s="118">
        <v>200</v>
      </c>
      <c r="E113" s="118"/>
      <c r="F113" s="118">
        <v>199.9</v>
      </c>
      <c r="G113" s="14">
        <f t="shared" si="11"/>
        <v>-0.09999999999999432</v>
      </c>
      <c r="H113" s="14">
        <f t="shared" si="12"/>
        <v>99.95</v>
      </c>
      <c r="I113" s="118"/>
      <c r="J113" s="158">
        <v>0</v>
      </c>
      <c r="K113" s="118"/>
      <c r="L113" s="118"/>
      <c r="M113" s="14"/>
      <c r="N113" s="14"/>
      <c r="O113" s="14"/>
      <c r="P113" s="14"/>
      <c r="Q113" s="14"/>
      <c r="R113" s="14"/>
      <c r="S113" s="14"/>
      <c r="T113" s="14"/>
    </row>
    <row r="114" spans="1:20" s="16" customFormat="1" ht="15.75">
      <c r="A114" s="57">
        <v>3400</v>
      </c>
      <c r="B114" s="58" t="s">
        <v>92</v>
      </c>
      <c r="C114" s="53">
        <v>400</v>
      </c>
      <c r="D114" s="53">
        <v>550</v>
      </c>
      <c r="E114" s="53">
        <v>105.2</v>
      </c>
      <c r="F114" s="53">
        <v>470.6</v>
      </c>
      <c r="G114" s="14">
        <f t="shared" si="11"/>
        <v>-79.39999999999998</v>
      </c>
      <c r="H114" s="14">
        <f t="shared" si="12"/>
        <v>85.56363636363636</v>
      </c>
      <c r="I114" s="53"/>
      <c r="J114" s="122">
        <v>0</v>
      </c>
      <c r="K114" s="53"/>
      <c r="L114" s="53"/>
      <c r="M114" s="14">
        <f t="shared" si="13"/>
        <v>0</v>
      </c>
      <c r="N114" s="14"/>
      <c r="O114" s="14">
        <f t="shared" si="14"/>
        <v>400</v>
      </c>
      <c r="P114" s="14">
        <f t="shared" si="14"/>
        <v>550</v>
      </c>
      <c r="Q114" s="14">
        <f t="shared" si="14"/>
        <v>105.2</v>
      </c>
      <c r="R114" s="14">
        <f t="shared" si="10"/>
        <v>470.6</v>
      </c>
      <c r="S114" s="14">
        <f t="shared" si="15"/>
        <v>-79.39999999999998</v>
      </c>
      <c r="T114" s="14">
        <f t="shared" si="16"/>
        <v>85.56363636363636</v>
      </c>
    </row>
    <row r="115" spans="1:20" s="16" customFormat="1" ht="15.75" hidden="1">
      <c r="A115" s="59"/>
      <c r="B115" s="58" t="s">
        <v>333</v>
      </c>
      <c r="C115" s="53"/>
      <c r="D115" s="53"/>
      <c r="E115" s="53"/>
      <c r="F115" s="53"/>
      <c r="G115" s="14">
        <f t="shared" si="11"/>
        <v>0</v>
      </c>
      <c r="H115" s="14" t="e">
        <f t="shared" si="12"/>
        <v>#DIV/0!</v>
      </c>
      <c r="I115" s="53"/>
      <c r="J115" s="122"/>
      <c r="K115" s="53"/>
      <c r="L115" s="53"/>
      <c r="M115" s="14">
        <f t="shared" si="13"/>
        <v>0</v>
      </c>
      <c r="N115" s="14"/>
      <c r="O115" s="14">
        <f t="shared" si="14"/>
        <v>0</v>
      </c>
      <c r="P115" s="14">
        <f t="shared" si="14"/>
        <v>0</v>
      </c>
      <c r="Q115" s="14">
        <f t="shared" si="14"/>
        <v>0</v>
      </c>
      <c r="R115" s="14">
        <f t="shared" si="10"/>
        <v>0</v>
      </c>
      <c r="S115" s="14">
        <f t="shared" si="15"/>
        <v>0</v>
      </c>
      <c r="T115" s="14" t="e">
        <f t="shared" si="16"/>
        <v>#DIV/0!</v>
      </c>
    </row>
    <row r="116" spans="1:20" s="16" customFormat="1" ht="30">
      <c r="A116" s="57">
        <v>3202</v>
      </c>
      <c r="B116" s="58" t="s">
        <v>334</v>
      </c>
      <c r="C116" s="53">
        <v>0</v>
      </c>
      <c r="D116" s="53">
        <v>201.3</v>
      </c>
      <c r="E116" s="53">
        <v>53.8</v>
      </c>
      <c r="F116" s="53">
        <v>136.5</v>
      </c>
      <c r="G116" s="14">
        <f t="shared" si="11"/>
        <v>-64.80000000000001</v>
      </c>
      <c r="H116" s="14">
        <f t="shared" si="12"/>
        <v>67.80923994038747</v>
      </c>
      <c r="I116" s="53"/>
      <c r="J116" s="122">
        <v>0</v>
      </c>
      <c r="K116" s="53"/>
      <c r="L116" s="53"/>
      <c r="M116" s="14">
        <f t="shared" si="13"/>
        <v>0</v>
      </c>
      <c r="N116" s="14"/>
      <c r="O116" s="14">
        <f t="shared" si="14"/>
        <v>0</v>
      </c>
      <c r="P116" s="14">
        <f t="shared" si="14"/>
        <v>201.3</v>
      </c>
      <c r="Q116" s="14">
        <f t="shared" si="14"/>
        <v>53.8</v>
      </c>
      <c r="R116" s="14">
        <f t="shared" si="10"/>
        <v>136.5</v>
      </c>
      <c r="S116" s="14">
        <f t="shared" si="15"/>
        <v>-64.80000000000001</v>
      </c>
      <c r="T116" s="14">
        <f t="shared" si="16"/>
        <v>67.80923994038747</v>
      </c>
    </row>
    <row r="117" spans="1:20" s="16" customFormat="1" ht="31.5" hidden="1">
      <c r="A117" s="59">
        <v>91210</v>
      </c>
      <c r="B117" s="58" t="s">
        <v>335</v>
      </c>
      <c r="C117" s="53"/>
      <c r="D117" s="53"/>
      <c r="E117" s="53"/>
      <c r="F117" s="53"/>
      <c r="G117" s="14">
        <f t="shared" si="11"/>
        <v>0</v>
      </c>
      <c r="H117" s="14" t="e">
        <f t="shared" si="12"/>
        <v>#DIV/0!</v>
      </c>
      <c r="I117" s="53"/>
      <c r="J117" s="122"/>
      <c r="K117" s="53"/>
      <c r="L117" s="53"/>
      <c r="M117" s="14">
        <f t="shared" si="13"/>
        <v>0</v>
      </c>
      <c r="N117" s="14" t="e">
        <f t="shared" si="9"/>
        <v>#DIV/0!</v>
      </c>
      <c r="O117" s="14">
        <f t="shared" si="14"/>
        <v>0</v>
      </c>
      <c r="P117" s="14">
        <f t="shared" si="14"/>
        <v>0</v>
      </c>
      <c r="Q117" s="14">
        <f t="shared" si="14"/>
        <v>0</v>
      </c>
      <c r="R117" s="14">
        <f t="shared" si="10"/>
        <v>0</v>
      </c>
      <c r="S117" s="14">
        <f t="shared" si="15"/>
        <v>0</v>
      </c>
      <c r="T117" s="14" t="e">
        <f t="shared" si="16"/>
        <v>#DIV/0!</v>
      </c>
    </row>
    <row r="118" spans="1:20" s="16" customFormat="1" ht="15.75" hidden="1">
      <c r="A118" s="59">
        <v>91211</v>
      </c>
      <c r="B118" s="58" t="s">
        <v>268</v>
      </c>
      <c r="C118" s="53"/>
      <c r="D118" s="53"/>
      <c r="E118" s="53"/>
      <c r="F118" s="53"/>
      <c r="G118" s="14">
        <f t="shared" si="11"/>
        <v>0</v>
      </c>
      <c r="H118" s="14" t="e">
        <f t="shared" si="12"/>
        <v>#DIV/0!</v>
      </c>
      <c r="I118" s="53"/>
      <c r="J118" s="122"/>
      <c r="K118" s="53"/>
      <c r="L118" s="53"/>
      <c r="M118" s="14">
        <f t="shared" si="13"/>
        <v>0</v>
      </c>
      <c r="N118" s="14" t="e">
        <f aca="true" t="shared" si="17" ref="N118:N181">L118/J118*100</f>
        <v>#DIV/0!</v>
      </c>
      <c r="O118" s="14">
        <f t="shared" si="14"/>
        <v>0</v>
      </c>
      <c r="P118" s="14">
        <f t="shared" si="14"/>
        <v>0</v>
      </c>
      <c r="Q118" s="14">
        <f t="shared" si="14"/>
        <v>0</v>
      </c>
      <c r="R118" s="14">
        <f t="shared" si="10"/>
        <v>0</v>
      </c>
      <c r="S118" s="14">
        <f t="shared" si="15"/>
        <v>0</v>
      </c>
      <c r="T118" s="14" t="e">
        <f t="shared" si="16"/>
        <v>#DIV/0!</v>
      </c>
    </row>
    <row r="119" spans="1:20" s="16" customFormat="1" ht="15.75" hidden="1">
      <c r="A119" s="59">
        <v>91212</v>
      </c>
      <c r="B119" s="58" t="s">
        <v>336</v>
      </c>
      <c r="C119" s="53"/>
      <c r="D119" s="53"/>
      <c r="E119" s="53"/>
      <c r="F119" s="53"/>
      <c r="G119" s="14">
        <f t="shared" si="11"/>
        <v>0</v>
      </c>
      <c r="H119" s="14" t="e">
        <f t="shared" si="12"/>
        <v>#DIV/0!</v>
      </c>
      <c r="I119" s="53"/>
      <c r="J119" s="122"/>
      <c r="K119" s="53"/>
      <c r="L119" s="53"/>
      <c r="M119" s="14">
        <f t="shared" si="13"/>
        <v>0</v>
      </c>
      <c r="N119" s="14" t="e">
        <f t="shared" si="17"/>
        <v>#DIV/0!</v>
      </c>
      <c r="O119" s="14">
        <f t="shared" si="14"/>
        <v>0</v>
      </c>
      <c r="P119" s="14">
        <f t="shared" si="14"/>
        <v>0</v>
      </c>
      <c r="Q119" s="14">
        <f t="shared" si="14"/>
        <v>0</v>
      </c>
      <c r="R119" s="14">
        <f t="shared" si="10"/>
        <v>0</v>
      </c>
      <c r="S119" s="14">
        <f t="shared" si="15"/>
        <v>0</v>
      </c>
      <c r="T119" s="14" t="e">
        <f t="shared" si="16"/>
        <v>#DIV/0!</v>
      </c>
    </row>
    <row r="120" spans="1:20" s="16" customFormat="1" ht="31.5" hidden="1">
      <c r="A120" s="59">
        <v>91213</v>
      </c>
      <c r="B120" s="58" t="s">
        <v>337</v>
      </c>
      <c r="C120" s="53"/>
      <c r="D120" s="53"/>
      <c r="E120" s="53"/>
      <c r="F120" s="53"/>
      <c r="G120" s="14">
        <f t="shared" si="11"/>
        <v>0</v>
      </c>
      <c r="H120" s="14" t="e">
        <f t="shared" si="12"/>
        <v>#DIV/0!</v>
      </c>
      <c r="I120" s="53"/>
      <c r="J120" s="122"/>
      <c r="K120" s="53"/>
      <c r="L120" s="53"/>
      <c r="M120" s="14">
        <f t="shared" si="13"/>
        <v>0</v>
      </c>
      <c r="N120" s="14" t="e">
        <f t="shared" si="17"/>
        <v>#DIV/0!</v>
      </c>
      <c r="O120" s="14">
        <f t="shared" si="14"/>
        <v>0</v>
      </c>
      <c r="P120" s="14">
        <f t="shared" si="14"/>
        <v>0</v>
      </c>
      <c r="Q120" s="14">
        <f t="shared" si="14"/>
        <v>0</v>
      </c>
      <c r="R120" s="14">
        <f t="shared" si="10"/>
        <v>0</v>
      </c>
      <c r="S120" s="14">
        <f t="shared" si="15"/>
        <v>0</v>
      </c>
      <c r="T120" s="14" t="e">
        <f t="shared" si="16"/>
        <v>#DIV/0!</v>
      </c>
    </row>
    <row r="121" spans="1:20" s="16" customFormat="1" ht="15.75" hidden="1">
      <c r="A121" s="59">
        <v>91214</v>
      </c>
      <c r="B121" s="58" t="s">
        <v>338</v>
      </c>
      <c r="C121" s="53"/>
      <c r="D121" s="53"/>
      <c r="E121" s="53"/>
      <c r="F121" s="53"/>
      <c r="G121" s="14">
        <f t="shared" si="11"/>
        <v>0</v>
      </c>
      <c r="H121" s="14" t="e">
        <f t="shared" si="12"/>
        <v>#DIV/0!</v>
      </c>
      <c r="I121" s="53">
        <v>0</v>
      </c>
      <c r="J121" s="122">
        <v>0</v>
      </c>
      <c r="K121" s="53">
        <v>0</v>
      </c>
      <c r="L121" s="53">
        <v>0</v>
      </c>
      <c r="M121" s="14">
        <f t="shared" si="13"/>
        <v>0</v>
      </c>
      <c r="N121" s="14" t="e">
        <f t="shared" si="17"/>
        <v>#DIV/0!</v>
      </c>
      <c r="O121" s="14">
        <f t="shared" si="14"/>
        <v>0</v>
      </c>
      <c r="P121" s="14">
        <f t="shared" si="14"/>
        <v>0</v>
      </c>
      <c r="Q121" s="14">
        <f t="shared" si="14"/>
        <v>0</v>
      </c>
      <c r="R121" s="14">
        <f t="shared" si="10"/>
        <v>0</v>
      </c>
      <c r="S121" s="14">
        <f t="shared" si="15"/>
        <v>0</v>
      </c>
      <c r="T121" s="14" t="e">
        <f t="shared" si="16"/>
        <v>#DIV/0!</v>
      </c>
    </row>
    <row r="122" spans="1:20" s="16" customFormat="1" ht="15.75" hidden="1">
      <c r="A122" s="60">
        <v>100000</v>
      </c>
      <c r="B122" s="61" t="s">
        <v>339</v>
      </c>
      <c r="C122" s="73">
        <f>C126+C133</f>
        <v>0</v>
      </c>
      <c r="D122" s="73">
        <f>D130</f>
        <v>0</v>
      </c>
      <c r="E122" s="73">
        <f>E130</f>
        <v>0</v>
      </c>
      <c r="F122" s="73">
        <f>F123+F130+F139+F140</f>
        <v>100.3</v>
      </c>
      <c r="G122" s="14">
        <f t="shared" si="11"/>
        <v>100.3</v>
      </c>
      <c r="H122" s="14" t="e">
        <f t="shared" si="12"/>
        <v>#DIV/0!</v>
      </c>
      <c r="I122" s="73">
        <f>I123+I130+I139+I140</f>
        <v>0</v>
      </c>
      <c r="J122" s="159">
        <f>J140+J139</f>
        <v>2</v>
      </c>
      <c r="K122" s="73">
        <f>K140+K139</f>
        <v>0</v>
      </c>
      <c r="L122" s="73">
        <f>L123+L130+L139+L140</f>
        <v>69.3</v>
      </c>
      <c r="M122" s="14">
        <f t="shared" si="13"/>
        <v>67.3</v>
      </c>
      <c r="N122" s="14">
        <f t="shared" si="17"/>
        <v>3465</v>
      </c>
      <c r="O122" s="14">
        <f t="shared" si="14"/>
        <v>0</v>
      </c>
      <c r="P122" s="14">
        <f t="shared" si="14"/>
        <v>2</v>
      </c>
      <c r="Q122" s="14">
        <f t="shared" si="14"/>
        <v>0</v>
      </c>
      <c r="R122" s="14">
        <f t="shared" si="10"/>
        <v>169.6</v>
      </c>
      <c r="S122" s="14">
        <f t="shared" si="15"/>
        <v>167.6</v>
      </c>
      <c r="T122" s="14">
        <f t="shared" si="16"/>
        <v>8480</v>
      </c>
    </row>
    <row r="123" spans="1:20" s="16" customFormat="1" ht="14.25" customHeight="1" hidden="1">
      <c r="A123" s="62">
        <v>100100</v>
      </c>
      <c r="B123" s="63" t="s">
        <v>340</v>
      </c>
      <c r="C123" s="64"/>
      <c r="D123" s="64"/>
      <c r="E123" s="64"/>
      <c r="F123" s="64"/>
      <c r="G123" s="14">
        <f t="shared" si="11"/>
        <v>0</v>
      </c>
      <c r="H123" s="14" t="e">
        <f t="shared" si="12"/>
        <v>#DIV/0!</v>
      </c>
      <c r="I123" s="64"/>
      <c r="J123" s="160"/>
      <c r="K123" s="64"/>
      <c r="L123" s="64"/>
      <c r="M123" s="14">
        <f t="shared" si="13"/>
        <v>0</v>
      </c>
      <c r="N123" s="14" t="e">
        <f t="shared" si="17"/>
        <v>#DIV/0!</v>
      </c>
      <c r="O123" s="14">
        <f t="shared" si="14"/>
        <v>0</v>
      </c>
      <c r="P123" s="14">
        <f t="shared" si="14"/>
        <v>0</v>
      </c>
      <c r="Q123" s="14">
        <f t="shared" si="14"/>
        <v>0</v>
      </c>
      <c r="R123" s="14">
        <f t="shared" si="10"/>
        <v>0</v>
      </c>
      <c r="S123" s="14">
        <f t="shared" si="15"/>
        <v>0</v>
      </c>
      <c r="T123" s="14" t="e">
        <f t="shared" si="16"/>
        <v>#DIV/0!</v>
      </c>
    </row>
    <row r="124" spans="1:20" s="16" customFormat="1" ht="15.75" hidden="1">
      <c r="A124" s="65" t="s">
        <v>341</v>
      </c>
      <c r="B124" s="52" t="s">
        <v>342</v>
      </c>
      <c r="C124" s="53"/>
      <c r="D124" s="53"/>
      <c r="E124" s="53"/>
      <c r="F124" s="53"/>
      <c r="G124" s="14">
        <f t="shared" si="11"/>
        <v>0</v>
      </c>
      <c r="H124" s="14" t="e">
        <f t="shared" si="12"/>
        <v>#DIV/0!</v>
      </c>
      <c r="I124" s="53"/>
      <c r="J124" s="122"/>
      <c r="K124" s="53"/>
      <c r="L124" s="53"/>
      <c r="M124" s="14">
        <f t="shared" si="13"/>
        <v>0</v>
      </c>
      <c r="N124" s="14" t="e">
        <f t="shared" si="17"/>
        <v>#DIV/0!</v>
      </c>
      <c r="O124" s="14">
        <f t="shared" si="14"/>
        <v>0</v>
      </c>
      <c r="P124" s="14">
        <f t="shared" si="14"/>
        <v>0</v>
      </c>
      <c r="Q124" s="14">
        <f t="shared" si="14"/>
        <v>0</v>
      </c>
      <c r="R124" s="14">
        <f t="shared" si="10"/>
        <v>0</v>
      </c>
      <c r="S124" s="14">
        <f t="shared" si="15"/>
        <v>0</v>
      </c>
      <c r="T124" s="14" t="e">
        <f t="shared" si="16"/>
        <v>#DIV/0!</v>
      </c>
    </row>
    <row r="125" spans="1:20" s="16" customFormat="1" ht="31.5" hidden="1">
      <c r="A125" s="65" t="s">
        <v>343</v>
      </c>
      <c r="B125" s="52" t="s">
        <v>344</v>
      </c>
      <c r="C125" s="53">
        <v>0</v>
      </c>
      <c r="D125" s="53">
        <v>0</v>
      </c>
      <c r="E125" s="53">
        <v>0</v>
      </c>
      <c r="F125" s="53">
        <v>0</v>
      </c>
      <c r="G125" s="14">
        <f t="shared" si="11"/>
        <v>0</v>
      </c>
      <c r="H125" s="14" t="e">
        <f t="shared" si="12"/>
        <v>#DIV/0!</v>
      </c>
      <c r="I125" s="53"/>
      <c r="J125" s="122">
        <v>0</v>
      </c>
      <c r="K125" s="53">
        <v>0</v>
      </c>
      <c r="L125" s="53">
        <v>0</v>
      </c>
      <c r="M125" s="14">
        <f t="shared" si="13"/>
        <v>0</v>
      </c>
      <c r="N125" s="14" t="e">
        <f t="shared" si="17"/>
        <v>#DIV/0!</v>
      </c>
      <c r="O125" s="14">
        <f t="shared" si="14"/>
        <v>0</v>
      </c>
      <c r="P125" s="14">
        <f t="shared" si="14"/>
        <v>0</v>
      </c>
      <c r="Q125" s="14">
        <f t="shared" si="14"/>
        <v>0</v>
      </c>
      <c r="R125" s="14">
        <f t="shared" si="10"/>
        <v>0</v>
      </c>
      <c r="S125" s="14">
        <f t="shared" si="15"/>
        <v>0</v>
      </c>
      <c r="T125" s="14" t="e">
        <f t="shared" si="16"/>
        <v>#DIV/0!</v>
      </c>
    </row>
    <row r="126" spans="1:20" s="16" customFormat="1" ht="15.75" hidden="1">
      <c r="A126" s="65" t="s">
        <v>345</v>
      </c>
      <c r="B126" s="52" t="s">
        <v>346</v>
      </c>
      <c r="C126" s="53"/>
      <c r="D126" s="53">
        <v>0</v>
      </c>
      <c r="E126" s="53">
        <v>0</v>
      </c>
      <c r="F126" s="53">
        <v>0</v>
      </c>
      <c r="G126" s="14">
        <f t="shared" si="11"/>
        <v>0</v>
      </c>
      <c r="H126" s="14" t="e">
        <f t="shared" si="12"/>
        <v>#DIV/0!</v>
      </c>
      <c r="I126" s="53"/>
      <c r="J126" s="122"/>
      <c r="K126" s="53"/>
      <c r="L126" s="53"/>
      <c r="M126" s="14">
        <f t="shared" si="13"/>
        <v>0</v>
      </c>
      <c r="N126" s="14" t="e">
        <f t="shared" si="17"/>
        <v>#DIV/0!</v>
      </c>
      <c r="O126" s="14">
        <f t="shared" si="14"/>
        <v>0</v>
      </c>
      <c r="P126" s="14">
        <f t="shared" si="14"/>
        <v>0</v>
      </c>
      <c r="Q126" s="14">
        <f t="shared" si="14"/>
        <v>0</v>
      </c>
      <c r="R126" s="14">
        <f t="shared" si="10"/>
        <v>0</v>
      </c>
      <c r="S126" s="14">
        <f t="shared" si="15"/>
        <v>0</v>
      </c>
      <c r="T126" s="14" t="e">
        <f t="shared" si="16"/>
        <v>#DIV/0!</v>
      </c>
    </row>
    <row r="127" spans="1:20" s="16" customFormat="1" ht="15.75" hidden="1">
      <c r="A127" s="65">
        <v>100104</v>
      </c>
      <c r="B127" s="52" t="s">
        <v>347</v>
      </c>
      <c r="C127" s="53"/>
      <c r="D127" s="53"/>
      <c r="E127" s="53"/>
      <c r="F127" s="53"/>
      <c r="G127" s="14">
        <f t="shared" si="11"/>
        <v>0</v>
      </c>
      <c r="H127" s="14" t="e">
        <f t="shared" si="12"/>
        <v>#DIV/0!</v>
      </c>
      <c r="I127" s="53"/>
      <c r="J127" s="122"/>
      <c r="K127" s="53"/>
      <c r="L127" s="53"/>
      <c r="M127" s="14">
        <f t="shared" si="13"/>
        <v>0</v>
      </c>
      <c r="N127" s="14" t="e">
        <f t="shared" si="17"/>
        <v>#DIV/0!</v>
      </c>
      <c r="O127" s="14">
        <f t="shared" si="14"/>
        <v>0</v>
      </c>
      <c r="P127" s="14">
        <f t="shared" si="14"/>
        <v>0</v>
      </c>
      <c r="Q127" s="14">
        <f t="shared" si="14"/>
        <v>0</v>
      </c>
      <c r="R127" s="14">
        <f t="shared" si="10"/>
        <v>0</v>
      </c>
      <c r="S127" s="14">
        <f t="shared" si="15"/>
        <v>0</v>
      </c>
      <c r="T127" s="14" t="e">
        <f t="shared" si="16"/>
        <v>#DIV/0!</v>
      </c>
    </row>
    <row r="128" spans="1:20" s="16" customFormat="1" ht="47.25" hidden="1">
      <c r="A128" s="65" t="s">
        <v>348</v>
      </c>
      <c r="B128" s="52" t="s">
        <v>349</v>
      </c>
      <c r="C128" s="53"/>
      <c r="D128" s="53"/>
      <c r="E128" s="53"/>
      <c r="F128" s="53"/>
      <c r="G128" s="14">
        <f t="shared" si="11"/>
        <v>0</v>
      </c>
      <c r="H128" s="14" t="e">
        <f t="shared" si="12"/>
        <v>#DIV/0!</v>
      </c>
      <c r="I128" s="53"/>
      <c r="J128" s="122"/>
      <c r="K128" s="53"/>
      <c r="L128" s="53"/>
      <c r="M128" s="14">
        <f t="shared" si="13"/>
        <v>0</v>
      </c>
      <c r="N128" s="14" t="e">
        <f t="shared" si="17"/>
        <v>#DIV/0!</v>
      </c>
      <c r="O128" s="14">
        <f t="shared" si="14"/>
        <v>0</v>
      </c>
      <c r="P128" s="14">
        <f t="shared" si="14"/>
        <v>0</v>
      </c>
      <c r="Q128" s="14">
        <f t="shared" si="14"/>
        <v>0</v>
      </c>
      <c r="R128" s="14">
        <f t="shared" si="10"/>
        <v>0</v>
      </c>
      <c r="S128" s="14">
        <f t="shared" si="15"/>
        <v>0</v>
      </c>
      <c r="T128" s="14" t="e">
        <f t="shared" si="16"/>
        <v>#DIV/0!</v>
      </c>
    </row>
    <row r="129" spans="1:20" s="16" customFormat="1" ht="15.75" hidden="1">
      <c r="A129" s="65">
        <v>100106</v>
      </c>
      <c r="B129" s="52" t="s">
        <v>350</v>
      </c>
      <c r="C129" s="53"/>
      <c r="D129" s="53"/>
      <c r="E129" s="53"/>
      <c r="F129" s="53"/>
      <c r="G129" s="14">
        <f t="shared" si="11"/>
        <v>0</v>
      </c>
      <c r="H129" s="14" t="e">
        <f t="shared" si="12"/>
        <v>#DIV/0!</v>
      </c>
      <c r="I129" s="53"/>
      <c r="J129" s="122"/>
      <c r="K129" s="53"/>
      <c r="L129" s="53"/>
      <c r="M129" s="14">
        <f t="shared" si="13"/>
        <v>0</v>
      </c>
      <c r="N129" s="14" t="e">
        <f t="shared" si="17"/>
        <v>#DIV/0!</v>
      </c>
      <c r="O129" s="14">
        <f t="shared" si="14"/>
        <v>0</v>
      </c>
      <c r="P129" s="14">
        <f t="shared" si="14"/>
        <v>0</v>
      </c>
      <c r="Q129" s="14">
        <f t="shared" si="14"/>
        <v>0</v>
      </c>
      <c r="R129" s="14">
        <f t="shared" si="10"/>
        <v>0</v>
      </c>
      <c r="S129" s="14">
        <f t="shared" si="15"/>
        <v>0</v>
      </c>
      <c r="T129" s="14" t="e">
        <f t="shared" si="16"/>
        <v>#DIV/0!</v>
      </c>
    </row>
    <row r="130" spans="1:20" s="16" customFormat="1" ht="14.25" customHeight="1" hidden="1">
      <c r="A130" s="62">
        <v>100200</v>
      </c>
      <c r="B130" s="63" t="s">
        <v>351</v>
      </c>
      <c r="C130" s="64"/>
      <c r="D130" s="64">
        <f>D137</f>
        <v>0</v>
      </c>
      <c r="E130" s="64">
        <f>E137</f>
        <v>0</v>
      </c>
      <c r="F130" s="64">
        <f>F137</f>
        <v>0</v>
      </c>
      <c r="G130" s="14">
        <f t="shared" si="11"/>
        <v>0</v>
      </c>
      <c r="H130" s="14" t="e">
        <f t="shared" si="12"/>
        <v>#DIV/0!</v>
      </c>
      <c r="I130" s="64"/>
      <c r="J130" s="160"/>
      <c r="K130" s="64"/>
      <c r="L130" s="64"/>
      <c r="M130" s="14">
        <f t="shared" si="13"/>
        <v>0</v>
      </c>
      <c r="N130" s="14" t="e">
        <f t="shared" si="17"/>
        <v>#DIV/0!</v>
      </c>
      <c r="O130" s="14">
        <f t="shared" si="14"/>
        <v>0</v>
      </c>
      <c r="P130" s="14">
        <f t="shared" si="14"/>
        <v>0</v>
      </c>
      <c r="Q130" s="14">
        <f t="shared" si="14"/>
        <v>0</v>
      </c>
      <c r="R130" s="14">
        <f t="shared" si="10"/>
        <v>0</v>
      </c>
      <c r="S130" s="14">
        <f t="shared" si="15"/>
        <v>0</v>
      </c>
      <c r="T130" s="14" t="e">
        <f t="shared" si="16"/>
        <v>#DIV/0!</v>
      </c>
    </row>
    <row r="131" spans="1:20" s="16" customFormat="1" ht="15.75" hidden="1">
      <c r="A131" s="65">
        <v>100201</v>
      </c>
      <c r="B131" s="52" t="s">
        <v>352</v>
      </c>
      <c r="C131" s="53"/>
      <c r="D131" s="53"/>
      <c r="E131" s="53"/>
      <c r="F131" s="53"/>
      <c r="G131" s="14">
        <f t="shared" si="11"/>
        <v>0</v>
      </c>
      <c r="H131" s="14" t="e">
        <f t="shared" si="12"/>
        <v>#DIV/0!</v>
      </c>
      <c r="I131" s="53"/>
      <c r="J131" s="122"/>
      <c r="K131" s="53"/>
      <c r="L131" s="53"/>
      <c r="M131" s="14">
        <f t="shared" si="13"/>
        <v>0</v>
      </c>
      <c r="N131" s="14" t="e">
        <f t="shared" si="17"/>
        <v>#DIV/0!</v>
      </c>
      <c r="O131" s="14">
        <f t="shared" si="14"/>
        <v>0</v>
      </c>
      <c r="P131" s="14">
        <f t="shared" si="14"/>
        <v>0</v>
      </c>
      <c r="Q131" s="14">
        <f t="shared" si="14"/>
        <v>0</v>
      </c>
      <c r="R131" s="14">
        <f t="shared" si="10"/>
        <v>0</v>
      </c>
      <c r="S131" s="14">
        <f t="shared" si="15"/>
        <v>0</v>
      </c>
      <c r="T131" s="14" t="e">
        <f t="shared" si="16"/>
        <v>#DIV/0!</v>
      </c>
    </row>
    <row r="132" spans="1:20" s="16" customFormat="1" ht="15.75" hidden="1">
      <c r="A132" s="65">
        <v>100202</v>
      </c>
      <c r="B132" s="52" t="s">
        <v>353</v>
      </c>
      <c r="C132" s="53"/>
      <c r="D132" s="53"/>
      <c r="E132" s="53"/>
      <c r="F132" s="53"/>
      <c r="G132" s="14">
        <f t="shared" si="11"/>
        <v>0</v>
      </c>
      <c r="H132" s="14" t="e">
        <f t="shared" si="12"/>
        <v>#DIV/0!</v>
      </c>
      <c r="I132" s="53"/>
      <c r="J132" s="122"/>
      <c r="K132" s="53"/>
      <c r="L132" s="53"/>
      <c r="M132" s="14">
        <f t="shared" si="13"/>
        <v>0</v>
      </c>
      <c r="N132" s="14" t="e">
        <f t="shared" si="17"/>
        <v>#DIV/0!</v>
      </c>
      <c r="O132" s="14">
        <f t="shared" si="14"/>
        <v>0</v>
      </c>
      <c r="P132" s="14">
        <f t="shared" si="14"/>
        <v>0</v>
      </c>
      <c r="Q132" s="14">
        <f t="shared" si="14"/>
        <v>0</v>
      </c>
      <c r="R132" s="14">
        <f t="shared" si="10"/>
        <v>0</v>
      </c>
      <c r="S132" s="14">
        <f t="shared" si="15"/>
        <v>0</v>
      </c>
      <c r="T132" s="14" t="e">
        <f t="shared" si="16"/>
        <v>#DIV/0!</v>
      </c>
    </row>
    <row r="133" spans="1:20" s="16" customFormat="1" ht="15.75" hidden="1">
      <c r="A133" s="65">
        <v>100203</v>
      </c>
      <c r="B133" s="52" t="s">
        <v>354</v>
      </c>
      <c r="C133" s="53"/>
      <c r="D133" s="53"/>
      <c r="E133" s="53"/>
      <c r="F133" s="53"/>
      <c r="G133" s="14">
        <f t="shared" si="11"/>
        <v>0</v>
      </c>
      <c r="H133" s="14" t="e">
        <f t="shared" si="12"/>
        <v>#DIV/0!</v>
      </c>
      <c r="I133" s="53"/>
      <c r="J133" s="122"/>
      <c r="K133" s="53"/>
      <c r="L133" s="53"/>
      <c r="M133" s="14">
        <f t="shared" si="13"/>
        <v>0</v>
      </c>
      <c r="N133" s="14" t="e">
        <f t="shared" si="17"/>
        <v>#DIV/0!</v>
      </c>
      <c r="O133" s="14">
        <f t="shared" si="14"/>
        <v>0</v>
      </c>
      <c r="P133" s="14">
        <f t="shared" si="14"/>
        <v>0</v>
      </c>
      <c r="Q133" s="14">
        <f t="shared" si="14"/>
        <v>0</v>
      </c>
      <c r="R133" s="14">
        <f t="shared" si="10"/>
        <v>0</v>
      </c>
      <c r="S133" s="14">
        <f t="shared" si="15"/>
        <v>0</v>
      </c>
      <c r="T133" s="14" t="e">
        <f t="shared" si="16"/>
        <v>#DIV/0!</v>
      </c>
    </row>
    <row r="134" spans="1:20" s="16" customFormat="1" ht="31.5" hidden="1">
      <c r="A134" s="65">
        <v>100204</v>
      </c>
      <c r="B134" s="52" t="s">
        <v>355</v>
      </c>
      <c r="C134" s="53"/>
      <c r="D134" s="53"/>
      <c r="E134" s="53"/>
      <c r="F134" s="53"/>
      <c r="G134" s="14">
        <f t="shared" si="11"/>
        <v>0</v>
      </c>
      <c r="H134" s="14" t="e">
        <f t="shared" si="12"/>
        <v>#DIV/0!</v>
      </c>
      <c r="I134" s="53">
        <v>4.2</v>
      </c>
      <c r="J134" s="122">
        <v>4.9</v>
      </c>
      <c r="K134" s="53">
        <v>4.9</v>
      </c>
      <c r="L134" s="53">
        <v>4.9</v>
      </c>
      <c r="M134" s="14">
        <f t="shared" si="13"/>
        <v>0</v>
      </c>
      <c r="N134" s="14">
        <f t="shared" si="17"/>
        <v>100</v>
      </c>
      <c r="O134" s="14">
        <f t="shared" si="14"/>
        <v>4.2</v>
      </c>
      <c r="P134" s="14">
        <f t="shared" si="14"/>
        <v>4.9</v>
      </c>
      <c r="Q134" s="14">
        <f t="shared" si="14"/>
        <v>4.9</v>
      </c>
      <c r="R134" s="14">
        <f t="shared" si="10"/>
        <v>4.9</v>
      </c>
      <c r="S134" s="14">
        <f t="shared" si="15"/>
        <v>0</v>
      </c>
      <c r="T134" s="14">
        <f t="shared" si="16"/>
        <v>100</v>
      </c>
    </row>
    <row r="135" spans="1:20" s="16" customFormat="1" ht="15.75" hidden="1">
      <c r="A135" s="65">
        <v>100205</v>
      </c>
      <c r="B135" s="52" t="s">
        <v>356</v>
      </c>
      <c r="C135" s="53"/>
      <c r="D135" s="53"/>
      <c r="E135" s="53"/>
      <c r="F135" s="53"/>
      <c r="G135" s="14">
        <f t="shared" si="11"/>
        <v>0</v>
      </c>
      <c r="H135" s="14" t="e">
        <f t="shared" si="12"/>
        <v>#DIV/0!</v>
      </c>
      <c r="I135" s="53"/>
      <c r="J135" s="122"/>
      <c r="K135" s="53"/>
      <c r="L135" s="53"/>
      <c r="M135" s="14">
        <f t="shared" si="13"/>
        <v>0</v>
      </c>
      <c r="N135" s="14" t="e">
        <f t="shared" si="17"/>
        <v>#DIV/0!</v>
      </c>
      <c r="O135" s="14">
        <f t="shared" si="14"/>
        <v>0</v>
      </c>
      <c r="P135" s="14">
        <f t="shared" si="14"/>
        <v>0</v>
      </c>
      <c r="Q135" s="14">
        <f t="shared" si="14"/>
        <v>0</v>
      </c>
      <c r="R135" s="14">
        <f t="shared" si="14"/>
        <v>0</v>
      </c>
      <c r="S135" s="14">
        <f t="shared" si="15"/>
        <v>0</v>
      </c>
      <c r="T135" s="14" t="e">
        <f t="shared" si="16"/>
        <v>#DIV/0!</v>
      </c>
    </row>
    <row r="136" spans="1:20" s="16" customFormat="1" ht="15.75" hidden="1">
      <c r="A136" s="65">
        <v>100206</v>
      </c>
      <c r="B136" s="52" t="s">
        <v>357</v>
      </c>
      <c r="C136" s="53"/>
      <c r="D136" s="53"/>
      <c r="E136" s="53"/>
      <c r="F136" s="53"/>
      <c r="G136" s="14">
        <f aca="true" t="shared" si="18" ref="G136:G199">F136-D136</f>
        <v>0</v>
      </c>
      <c r="H136" s="14" t="e">
        <f aca="true" t="shared" si="19" ref="H136:H199">F136/D136*100</f>
        <v>#DIV/0!</v>
      </c>
      <c r="I136" s="53"/>
      <c r="J136" s="122"/>
      <c r="K136" s="53"/>
      <c r="L136" s="53"/>
      <c r="M136" s="14">
        <f aca="true" t="shared" si="20" ref="M136:M199">L136-J136</f>
        <v>0</v>
      </c>
      <c r="N136" s="14" t="e">
        <f t="shared" si="17"/>
        <v>#DIV/0!</v>
      </c>
      <c r="O136" s="14">
        <f aca="true" t="shared" si="21" ref="O136:R199">I136+C136</f>
        <v>0</v>
      </c>
      <c r="P136" s="14">
        <f t="shared" si="21"/>
        <v>0</v>
      </c>
      <c r="Q136" s="14">
        <f t="shared" si="21"/>
        <v>0</v>
      </c>
      <c r="R136" s="14">
        <f t="shared" si="21"/>
        <v>0</v>
      </c>
      <c r="S136" s="14">
        <f aca="true" t="shared" si="22" ref="S136:S199">R136-P136</f>
        <v>0</v>
      </c>
      <c r="T136" s="14" t="e">
        <f aca="true" t="shared" si="23" ref="T136:T199">R136/P136*100</f>
        <v>#DIV/0!</v>
      </c>
    </row>
    <row r="137" spans="1:20" s="16" customFormat="1" ht="15.75" hidden="1">
      <c r="A137" s="65">
        <v>100207</v>
      </c>
      <c r="B137" s="52" t="s">
        <v>358</v>
      </c>
      <c r="C137" s="53"/>
      <c r="D137" s="53"/>
      <c r="E137" s="53"/>
      <c r="F137" s="53"/>
      <c r="G137" s="14">
        <f t="shared" si="18"/>
        <v>0</v>
      </c>
      <c r="H137" s="14" t="e">
        <f t="shared" si="19"/>
        <v>#DIV/0!</v>
      </c>
      <c r="I137" s="53"/>
      <c r="J137" s="122"/>
      <c r="K137" s="53"/>
      <c r="L137" s="53"/>
      <c r="M137" s="14">
        <f t="shared" si="20"/>
        <v>0</v>
      </c>
      <c r="N137" s="14" t="e">
        <f t="shared" si="17"/>
        <v>#DIV/0!</v>
      </c>
      <c r="O137" s="14">
        <f t="shared" si="21"/>
        <v>0</v>
      </c>
      <c r="P137" s="14">
        <f t="shared" si="21"/>
        <v>0</v>
      </c>
      <c r="Q137" s="14">
        <f t="shared" si="21"/>
        <v>0</v>
      </c>
      <c r="R137" s="14">
        <f t="shared" si="21"/>
        <v>0</v>
      </c>
      <c r="S137" s="14">
        <f t="shared" si="22"/>
        <v>0</v>
      </c>
      <c r="T137" s="14" t="e">
        <f t="shared" si="23"/>
        <v>#DIV/0!</v>
      </c>
    </row>
    <row r="138" spans="1:20" s="16" customFormat="1" ht="31.5" hidden="1">
      <c r="A138" s="65">
        <v>100208</v>
      </c>
      <c r="B138" s="52" t="s">
        <v>359</v>
      </c>
      <c r="C138" s="53"/>
      <c r="D138" s="53"/>
      <c r="E138" s="53"/>
      <c r="F138" s="53"/>
      <c r="G138" s="14">
        <f t="shared" si="18"/>
        <v>0</v>
      </c>
      <c r="H138" s="14" t="e">
        <f t="shared" si="19"/>
        <v>#DIV/0!</v>
      </c>
      <c r="I138" s="53"/>
      <c r="J138" s="122"/>
      <c r="K138" s="53"/>
      <c r="L138" s="53"/>
      <c r="M138" s="14">
        <f t="shared" si="20"/>
        <v>0</v>
      </c>
      <c r="N138" s="14" t="e">
        <f t="shared" si="17"/>
        <v>#DIV/0!</v>
      </c>
      <c r="O138" s="14">
        <f t="shared" si="21"/>
        <v>0</v>
      </c>
      <c r="P138" s="14">
        <f t="shared" si="21"/>
        <v>0</v>
      </c>
      <c r="Q138" s="14">
        <f t="shared" si="21"/>
        <v>0</v>
      </c>
      <c r="R138" s="14">
        <f t="shared" si="21"/>
        <v>0</v>
      </c>
      <c r="S138" s="14">
        <f t="shared" si="22"/>
        <v>0</v>
      </c>
      <c r="T138" s="14" t="e">
        <f t="shared" si="23"/>
        <v>#DIV/0!</v>
      </c>
    </row>
    <row r="139" spans="1:20" s="16" customFormat="1" ht="45.75" customHeight="1" hidden="1">
      <c r="A139" s="62" t="s">
        <v>360</v>
      </c>
      <c r="B139" s="63" t="s">
        <v>361</v>
      </c>
      <c r="C139" s="53">
        <v>0</v>
      </c>
      <c r="D139" s="53"/>
      <c r="E139" s="53"/>
      <c r="F139" s="53"/>
      <c r="G139" s="14">
        <f t="shared" si="18"/>
        <v>0</v>
      </c>
      <c r="H139" s="14" t="e">
        <f t="shared" si="19"/>
        <v>#DIV/0!</v>
      </c>
      <c r="I139" s="53"/>
      <c r="J139" s="122"/>
      <c r="K139" s="53">
        <v>0</v>
      </c>
      <c r="L139" s="53"/>
      <c r="M139" s="14">
        <f t="shared" si="20"/>
        <v>0</v>
      </c>
      <c r="N139" s="14" t="e">
        <f t="shared" si="17"/>
        <v>#DIV/0!</v>
      </c>
      <c r="O139" s="14">
        <f t="shared" si="21"/>
        <v>0</v>
      </c>
      <c r="P139" s="14">
        <f t="shared" si="21"/>
        <v>0</v>
      </c>
      <c r="Q139" s="14">
        <f t="shared" si="21"/>
        <v>0</v>
      </c>
      <c r="R139" s="14">
        <f t="shared" si="21"/>
        <v>0</v>
      </c>
      <c r="S139" s="14">
        <f t="shared" si="22"/>
        <v>0</v>
      </c>
      <c r="T139" s="14" t="e">
        <f t="shared" si="23"/>
        <v>#DIV/0!</v>
      </c>
    </row>
    <row r="140" spans="1:20" s="16" customFormat="1" ht="18" customHeight="1">
      <c r="A140" s="66" t="s">
        <v>362</v>
      </c>
      <c r="B140" s="63" t="s">
        <v>363</v>
      </c>
      <c r="C140" s="53"/>
      <c r="D140" s="53">
        <v>130</v>
      </c>
      <c r="E140" s="53">
        <v>24</v>
      </c>
      <c r="F140" s="53">
        <v>100.3</v>
      </c>
      <c r="G140" s="14">
        <f t="shared" si="18"/>
        <v>-29.700000000000003</v>
      </c>
      <c r="H140" s="14">
        <f t="shared" si="19"/>
        <v>77.15384615384615</v>
      </c>
      <c r="I140" s="53"/>
      <c r="J140" s="122">
        <v>2</v>
      </c>
      <c r="K140" s="53"/>
      <c r="L140" s="53">
        <v>69.3</v>
      </c>
      <c r="M140" s="14">
        <f t="shared" si="20"/>
        <v>67.3</v>
      </c>
      <c r="N140" s="14">
        <f t="shared" si="17"/>
        <v>3465</v>
      </c>
      <c r="O140" s="14">
        <f t="shared" si="21"/>
        <v>0</v>
      </c>
      <c r="P140" s="14">
        <f t="shared" si="21"/>
        <v>132</v>
      </c>
      <c r="Q140" s="14">
        <f t="shared" si="21"/>
        <v>24</v>
      </c>
      <c r="R140" s="14">
        <f t="shared" si="21"/>
        <v>169.6</v>
      </c>
      <c r="S140" s="14">
        <f t="shared" si="22"/>
        <v>37.599999999999994</v>
      </c>
      <c r="T140" s="14">
        <f t="shared" si="23"/>
        <v>128.4848484848485</v>
      </c>
    </row>
    <row r="141" spans="1:20" s="16" customFormat="1" ht="15.75">
      <c r="A141" s="60" t="s">
        <v>364</v>
      </c>
      <c r="B141" s="18" t="s">
        <v>365</v>
      </c>
      <c r="C141" s="73">
        <f>C147</f>
        <v>5052.7</v>
      </c>
      <c r="D141" s="162">
        <f>D147</f>
        <v>5970.7</v>
      </c>
      <c r="E141" s="162">
        <f>E147</f>
        <v>665.9000000000001</v>
      </c>
      <c r="F141" s="162">
        <f>F147</f>
        <v>4656</v>
      </c>
      <c r="G141" s="14">
        <f t="shared" si="18"/>
        <v>-1314.6999999999998</v>
      </c>
      <c r="H141" s="14">
        <f t="shared" si="19"/>
        <v>77.98080627062154</v>
      </c>
      <c r="I141" s="73">
        <f>I147</f>
        <v>199.5</v>
      </c>
      <c r="J141" s="162">
        <f>J147</f>
        <v>1217.7</v>
      </c>
      <c r="K141" s="73">
        <f>K147</f>
        <v>0</v>
      </c>
      <c r="L141" s="73">
        <f>L147</f>
        <v>337.9</v>
      </c>
      <c r="M141" s="14">
        <f t="shared" si="20"/>
        <v>-879.8000000000001</v>
      </c>
      <c r="N141" s="14">
        <f t="shared" si="17"/>
        <v>27.749035066108235</v>
      </c>
      <c r="O141" s="14">
        <f t="shared" si="21"/>
        <v>5252.2</v>
      </c>
      <c r="P141" s="14">
        <f t="shared" si="21"/>
        <v>7188.4</v>
      </c>
      <c r="Q141" s="14">
        <f t="shared" si="21"/>
        <v>665.9000000000001</v>
      </c>
      <c r="R141" s="14">
        <f t="shared" si="21"/>
        <v>4993.9</v>
      </c>
      <c r="S141" s="14">
        <f t="shared" si="22"/>
        <v>-2194.5</v>
      </c>
      <c r="T141" s="14">
        <f t="shared" si="23"/>
        <v>69.47164876745869</v>
      </c>
    </row>
    <row r="142" spans="1:20" s="16" customFormat="1" ht="15" customHeight="1" hidden="1">
      <c r="A142" s="62">
        <v>110100</v>
      </c>
      <c r="B142" s="63" t="s">
        <v>366</v>
      </c>
      <c r="C142" s="64"/>
      <c r="D142" s="64"/>
      <c r="E142" s="64"/>
      <c r="F142" s="64"/>
      <c r="G142" s="14">
        <f t="shared" si="18"/>
        <v>0</v>
      </c>
      <c r="H142" s="14" t="e">
        <f t="shared" si="19"/>
        <v>#DIV/0!</v>
      </c>
      <c r="I142" s="64"/>
      <c r="J142" s="160"/>
      <c r="K142" s="64"/>
      <c r="L142" s="64"/>
      <c r="M142" s="14">
        <f t="shared" si="20"/>
        <v>0</v>
      </c>
      <c r="N142" s="14" t="e">
        <f t="shared" si="17"/>
        <v>#DIV/0!</v>
      </c>
      <c r="O142" s="14">
        <f t="shared" si="21"/>
        <v>0</v>
      </c>
      <c r="P142" s="14">
        <f t="shared" si="21"/>
        <v>0</v>
      </c>
      <c r="Q142" s="14">
        <f t="shared" si="21"/>
        <v>0</v>
      </c>
      <c r="R142" s="14">
        <f t="shared" si="21"/>
        <v>0</v>
      </c>
      <c r="S142" s="14">
        <f t="shared" si="22"/>
        <v>0</v>
      </c>
      <c r="T142" s="14" t="e">
        <f t="shared" si="23"/>
        <v>#DIV/0!</v>
      </c>
    </row>
    <row r="143" spans="1:20" s="16" customFormat="1" ht="15.75" hidden="1">
      <c r="A143" s="59">
        <v>110101</v>
      </c>
      <c r="B143" s="58" t="s">
        <v>367</v>
      </c>
      <c r="C143" s="53"/>
      <c r="D143" s="53"/>
      <c r="E143" s="53"/>
      <c r="F143" s="53"/>
      <c r="G143" s="14">
        <f t="shared" si="18"/>
        <v>0</v>
      </c>
      <c r="H143" s="14" t="e">
        <f t="shared" si="19"/>
        <v>#DIV/0!</v>
      </c>
      <c r="I143" s="53"/>
      <c r="J143" s="122"/>
      <c r="K143" s="53"/>
      <c r="L143" s="53"/>
      <c r="M143" s="14">
        <f t="shared" si="20"/>
        <v>0</v>
      </c>
      <c r="N143" s="14" t="e">
        <f t="shared" si="17"/>
        <v>#DIV/0!</v>
      </c>
      <c r="O143" s="14">
        <f t="shared" si="21"/>
        <v>0</v>
      </c>
      <c r="P143" s="14">
        <f t="shared" si="21"/>
        <v>0</v>
      </c>
      <c r="Q143" s="14">
        <f t="shared" si="21"/>
        <v>0</v>
      </c>
      <c r="R143" s="14">
        <f t="shared" si="21"/>
        <v>0</v>
      </c>
      <c r="S143" s="14">
        <f t="shared" si="22"/>
        <v>0</v>
      </c>
      <c r="T143" s="14" t="e">
        <f t="shared" si="23"/>
        <v>#DIV/0!</v>
      </c>
    </row>
    <row r="144" spans="1:20" s="16" customFormat="1" ht="15.75" hidden="1">
      <c r="A144" s="59">
        <v>110102</v>
      </c>
      <c r="B144" s="58" t="s">
        <v>368</v>
      </c>
      <c r="C144" s="53"/>
      <c r="D144" s="53"/>
      <c r="E144" s="53"/>
      <c r="F144" s="53"/>
      <c r="G144" s="14">
        <f t="shared" si="18"/>
        <v>0</v>
      </c>
      <c r="H144" s="14" t="e">
        <f t="shared" si="19"/>
        <v>#DIV/0!</v>
      </c>
      <c r="I144" s="53"/>
      <c r="J144" s="122"/>
      <c r="K144" s="53"/>
      <c r="L144" s="53"/>
      <c r="M144" s="14">
        <f t="shared" si="20"/>
        <v>0</v>
      </c>
      <c r="N144" s="14" t="e">
        <f t="shared" si="17"/>
        <v>#DIV/0!</v>
      </c>
      <c r="O144" s="14">
        <f t="shared" si="21"/>
        <v>0</v>
      </c>
      <c r="P144" s="14">
        <f t="shared" si="21"/>
        <v>0</v>
      </c>
      <c r="Q144" s="14">
        <f t="shared" si="21"/>
        <v>0</v>
      </c>
      <c r="R144" s="14">
        <f t="shared" si="21"/>
        <v>0</v>
      </c>
      <c r="S144" s="14">
        <f t="shared" si="22"/>
        <v>0</v>
      </c>
      <c r="T144" s="14" t="e">
        <f t="shared" si="23"/>
        <v>#DIV/0!</v>
      </c>
    </row>
    <row r="145" spans="1:20" s="16" customFormat="1" ht="31.5" hidden="1">
      <c r="A145" s="59">
        <v>110103</v>
      </c>
      <c r="B145" s="58" t="s">
        <v>369</v>
      </c>
      <c r="C145" s="53"/>
      <c r="D145" s="53"/>
      <c r="E145" s="53"/>
      <c r="F145" s="53"/>
      <c r="G145" s="14">
        <f t="shared" si="18"/>
        <v>0</v>
      </c>
      <c r="H145" s="14" t="e">
        <f t="shared" si="19"/>
        <v>#DIV/0!</v>
      </c>
      <c r="I145" s="53"/>
      <c r="J145" s="122"/>
      <c r="K145" s="53"/>
      <c r="L145" s="53"/>
      <c r="M145" s="14">
        <f t="shared" si="20"/>
        <v>0</v>
      </c>
      <c r="N145" s="14" t="e">
        <f t="shared" si="17"/>
        <v>#DIV/0!</v>
      </c>
      <c r="O145" s="14">
        <f t="shared" si="21"/>
        <v>0</v>
      </c>
      <c r="P145" s="14">
        <f t="shared" si="21"/>
        <v>0</v>
      </c>
      <c r="Q145" s="14">
        <f t="shared" si="21"/>
        <v>0</v>
      </c>
      <c r="R145" s="14">
        <f t="shared" si="21"/>
        <v>0</v>
      </c>
      <c r="S145" s="14">
        <f t="shared" si="22"/>
        <v>0</v>
      </c>
      <c r="T145" s="14" t="e">
        <f t="shared" si="23"/>
        <v>#DIV/0!</v>
      </c>
    </row>
    <row r="146" spans="1:20" s="16" customFormat="1" ht="47.25" hidden="1">
      <c r="A146" s="59">
        <v>110104</v>
      </c>
      <c r="B146" s="58" t="s">
        <v>370</v>
      </c>
      <c r="C146" s="53"/>
      <c r="D146" s="53"/>
      <c r="E146" s="53"/>
      <c r="F146" s="53"/>
      <c r="G146" s="14">
        <f t="shared" si="18"/>
        <v>0</v>
      </c>
      <c r="H146" s="14" t="e">
        <f t="shared" si="19"/>
        <v>#DIV/0!</v>
      </c>
      <c r="I146" s="53"/>
      <c r="J146" s="122"/>
      <c r="K146" s="53"/>
      <c r="L146" s="53"/>
      <c r="M146" s="14">
        <f t="shared" si="20"/>
        <v>0</v>
      </c>
      <c r="N146" s="14" t="e">
        <f t="shared" si="17"/>
        <v>#DIV/0!</v>
      </c>
      <c r="O146" s="14">
        <f t="shared" si="21"/>
        <v>0</v>
      </c>
      <c r="P146" s="14">
        <f t="shared" si="21"/>
        <v>0</v>
      </c>
      <c r="Q146" s="14">
        <f t="shared" si="21"/>
        <v>0</v>
      </c>
      <c r="R146" s="14">
        <f t="shared" si="21"/>
        <v>0</v>
      </c>
      <c r="S146" s="14">
        <f t="shared" si="22"/>
        <v>0</v>
      </c>
      <c r="T146" s="14" t="e">
        <f t="shared" si="23"/>
        <v>#DIV/0!</v>
      </c>
    </row>
    <row r="147" spans="1:20" s="16" customFormat="1" ht="13.5" customHeight="1">
      <c r="A147" s="62"/>
      <c r="B147" s="63" t="s">
        <v>371</v>
      </c>
      <c r="C147" s="64">
        <f>C148+C151+C152</f>
        <v>5052.7</v>
      </c>
      <c r="D147" s="64">
        <f aca="true" t="shared" si="24" ref="D147:L147">SUM(D148:D152)</f>
        <v>5970.7</v>
      </c>
      <c r="E147" s="64">
        <f t="shared" si="24"/>
        <v>665.9000000000001</v>
      </c>
      <c r="F147" s="64">
        <f t="shared" si="24"/>
        <v>4656</v>
      </c>
      <c r="G147" s="14">
        <f t="shared" si="18"/>
        <v>-1314.6999999999998</v>
      </c>
      <c r="H147" s="14">
        <f t="shared" si="19"/>
        <v>77.98080627062154</v>
      </c>
      <c r="I147" s="64">
        <f t="shared" si="24"/>
        <v>199.5</v>
      </c>
      <c r="J147" s="160">
        <f t="shared" si="24"/>
        <v>1217.7</v>
      </c>
      <c r="K147" s="64">
        <f>SUM(K148:K152)</f>
        <v>0</v>
      </c>
      <c r="L147" s="64">
        <f t="shared" si="24"/>
        <v>337.9</v>
      </c>
      <c r="M147" s="14">
        <f t="shared" si="20"/>
        <v>-879.8000000000001</v>
      </c>
      <c r="N147" s="14">
        <f t="shared" si="17"/>
        <v>27.749035066108235</v>
      </c>
      <c r="O147" s="14">
        <f t="shared" si="21"/>
        <v>5252.2</v>
      </c>
      <c r="P147" s="14">
        <f t="shared" si="21"/>
        <v>7188.4</v>
      </c>
      <c r="Q147" s="14">
        <f t="shared" si="21"/>
        <v>665.9000000000001</v>
      </c>
      <c r="R147" s="14">
        <f t="shared" si="21"/>
        <v>4993.9</v>
      </c>
      <c r="S147" s="14">
        <f t="shared" si="22"/>
        <v>-2194.5</v>
      </c>
      <c r="T147" s="14">
        <f t="shared" si="23"/>
        <v>69.47164876745869</v>
      </c>
    </row>
    <row r="148" spans="1:20" s="16" customFormat="1" ht="18.75" customHeight="1">
      <c r="A148" s="57">
        <v>4060</v>
      </c>
      <c r="B148" s="58" t="s">
        <v>372</v>
      </c>
      <c r="C148" s="53">
        <v>970</v>
      </c>
      <c r="D148" s="53">
        <v>1227.8</v>
      </c>
      <c r="E148" s="53">
        <v>222.8</v>
      </c>
      <c r="F148" s="53">
        <v>821.4</v>
      </c>
      <c r="G148" s="14">
        <f t="shared" si="18"/>
        <v>-406.4</v>
      </c>
      <c r="H148" s="14">
        <f t="shared" si="19"/>
        <v>66.90014660368139</v>
      </c>
      <c r="I148" s="53"/>
      <c r="J148" s="53">
        <v>0</v>
      </c>
      <c r="K148" s="53"/>
      <c r="L148" s="53"/>
      <c r="M148" s="14">
        <f t="shared" si="20"/>
        <v>0</v>
      </c>
      <c r="N148" s="14"/>
      <c r="O148" s="14">
        <f t="shared" si="21"/>
        <v>970</v>
      </c>
      <c r="P148" s="14">
        <f t="shared" si="21"/>
        <v>1227.8</v>
      </c>
      <c r="Q148" s="14">
        <f t="shared" si="21"/>
        <v>222.8</v>
      </c>
      <c r="R148" s="14">
        <f t="shared" si="21"/>
        <v>821.4</v>
      </c>
      <c r="S148" s="14">
        <f t="shared" si="22"/>
        <v>-406.4</v>
      </c>
      <c r="T148" s="14">
        <f t="shared" si="23"/>
        <v>66.90014660368139</v>
      </c>
    </row>
    <row r="149" spans="1:20" s="16" customFormat="1" ht="19.5" customHeight="1" hidden="1">
      <c r="A149" s="57">
        <v>110202</v>
      </c>
      <c r="B149" s="58" t="s">
        <v>373</v>
      </c>
      <c r="C149" s="53"/>
      <c r="D149" s="53"/>
      <c r="E149" s="53"/>
      <c r="F149" s="53"/>
      <c r="G149" s="14">
        <f t="shared" si="18"/>
        <v>0</v>
      </c>
      <c r="H149" s="14" t="e">
        <f t="shared" si="19"/>
        <v>#DIV/0!</v>
      </c>
      <c r="I149" s="53"/>
      <c r="J149" s="53"/>
      <c r="K149" s="53"/>
      <c r="L149" s="53"/>
      <c r="M149" s="14">
        <f t="shared" si="20"/>
        <v>0</v>
      </c>
      <c r="N149" s="14" t="e">
        <f t="shared" si="17"/>
        <v>#DIV/0!</v>
      </c>
      <c r="O149" s="14">
        <f t="shared" si="21"/>
        <v>0</v>
      </c>
      <c r="P149" s="14">
        <f t="shared" si="21"/>
        <v>0</v>
      </c>
      <c r="Q149" s="14">
        <f t="shared" si="21"/>
        <v>0</v>
      </c>
      <c r="R149" s="14">
        <f t="shared" si="21"/>
        <v>0</v>
      </c>
      <c r="S149" s="14">
        <f t="shared" si="22"/>
        <v>0</v>
      </c>
      <c r="T149" s="14" t="e">
        <f t="shared" si="23"/>
        <v>#DIV/0!</v>
      </c>
    </row>
    <row r="150" spans="1:20" s="16" customFormat="1" ht="19.5" customHeight="1" hidden="1">
      <c r="A150" s="57">
        <v>110203</v>
      </c>
      <c r="B150" s="58" t="s">
        <v>374</v>
      </c>
      <c r="C150" s="53"/>
      <c r="D150" s="53"/>
      <c r="E150" s="53"/>
      <c r="F150" s="53"/>
      <c r="G150" s="14">
        <f t="shared" si="18"/>
        <v>0</v>
      </c>
      <c r="H150" s="14" t="e">
        <f t="shared" si="19"/>
        <v>#DIV/0!</v>
      </c>
      <c r="I150" s="53"/>
      <c r="J150" s="53"/>
      <c r="K150" s="53"/>
      <c r="L150" s="53"/>
      <c r="M150" s="14">
        <f t="shared" si="20"/>
        <v>0</v>
      </c>
      <c r="N150" s="14" t="e">
        <f t="shared" si="17"/>
        <v>#DIV/0!</v>
      </c>
      <c r="O150" s="14">
        <f t="shared" si="21"/>
        <v>0</v>
      </c>
      <c r="P150" s="14">
        <f t="shared" si="21"/>
        <v>0</v>
      </c>
      <c r="Q150" s="14">
        <f t="shared" si="21"/>
        <v>0</v>
      </c>
      <c r="R150" s="14">
        <f t="shared" si="21"/>
        <v>0</v>
      </c>
      <c r="S150" s="14">
        <f t="shared" si="22"/>
        <v>0</v>
      </c>
      <c r="T150" s="14" t="e">
        <f t="shared" si="23"/>
        <v>#DIV/0!</v>
      </c>
    </row>
    <row r="151" spans="1:20" s="16" customFormat="1" ht="30" customHeight="1">
      <c r="A151" s="57">
        <v>4090</v>
      </c>
      <c r="B151" s="58" t="s">
        <v>375</v>
      </c>
      <c r="C151" s="53">
        <v>1464.1</v>
      </c>
      <c r="D151" s="53">
        <v>1521.9</v>
      </c>
      <c r="E151" s="53">
        <v>443.1</v>
      </c>
      <c r="F151" s="53">
        <v>1173</v>
      </c>
      <c r="G151" s="14">
        <f t="shared" si="18"/>
        <v>-348.9000000000001</v>
      </c>
      <c r="H151" s="14">
        <f t="shared" si="19"/>
        <v>77.07470924502266</v>
      </c>
      <c r="I151" s="53">
        <v>199.5</v>
      </c>
      <c r="J151" s="53">
        <v>1202.7</v>
      </c>
      <c r="K151" s="53"/>
      <c r="L151" s="53">
        <v>337.9</v>
      </c>
      <c r="M151" s="14">
        <f t="shared" si="20"/>
        <v>-864.8000000000001</v>
      </c>
      <c r="N151" s="14">
        <f t="shared" si="17"/>
        <v>28.09511931487486</v>
      </c>
      <c r="O151" s="14">
        <f t="shared" si="21"/>
        <v>1663.6</v>
      </c>
      <c r="P151" s="14">
        <f t="shared" si="21"/>
        <v>2724.6000000000004</v>
      </c>
      <c r="Q151" s="14">
        <f t="shared" si="21"/>
        <v>443.1</v>
      </c>
      <c r="R151" s="14">
        <f t="shared" si="21"/>
        <v>1510.9</v>
      </c>
      <c r="S151" s="14">
        <f t="shared" si="22"/>
        <v>-1213.7000000000003</v>
      </c>
      <c r="T151" s="14">
        <f t="shared" si="23"/>
        <v>55.454011598032736</v>
      </c>
    </row>
    <row r="152" spans="1:20" s="16" customFormat="1" ht="17.25" customHeight="1">
      <c r="A152" s="57">
        <v>4100</v>
      </c>
      <c r="B152" s="58" t="s">
        <v>376</v>
      </c>
      <c r="C152" s="53">
        <v>2618.6</v>
      </c>
      <c r="D152" s="53">
        <v>3221</v>
      </c>
      <c r="E152" s="53">
        <v>0</v>
      </c>
      <c r="F152" s="53">
        <v>2661.6</v>
      </c>
      <c r="G152" s="14">
        <f t="shared" si="18"/>
        <v>-559.4000000000001</v>
      </c>
      <c r="H152" s="14">
        <f t="shared" si="19"/>
        <v>82.6327227569078</v>
      </c>
      <c r="I152" s="53">
        <v>0</v>
      </c>
      <c r="J152" s="53">
        <v>15</v>
      </c>
      <c r="K152" s="53"/>
      <c r="L152" s="53">
        <v>0</v>
      </c>
      <c r="M152" s="14">
        <f t="shared" si="20"/>
        <v>-15</v>
      </c>
      <c r="N152" s="14">
        <f t="shared" si="17"/>
        <v>0</v>
      </c>
      <c r="O152" s="14">
        <f t="shared" si="21"/>
        <v>2618.6</v>
      </c>
      <c r="P152" s="14">
        <f t="shared" si="21"/>
        <v>3236</v>
      </c>
      <c r="Q152" s="14">
        <f t="shared" si="21"/>
        <v>0</v>
      </c>
      <c r="R152" s="14">
        <f t="shared" si="21"/>
        <v>2661.6</v>
      </c>
      <c r="S152" s="14">
        <f t="shared" si="22"/>
        <v>-574.4000000000001</v>
      </c>
      <c r="T152" s="14">
        <f t="shared" si="23"/>
        <v>82.24969097651422</v>
      </c>
    </row>
    <row r="153" spans="1:20" s="16" customFormat="1" ht="31.5" hidden="1">
      <c r="A153" s="59">
        <v>110501</v>
      </c>
      <c r="B153" s="58" t="s">
        <v>377</v>
      </c>
      <c r="C153" s="53"/>
      <c r="D153" s="53"/>
      <c r="E153" s="53"/>
      <c r="F153" s="53"/>
      <c r="G153" s="14">
        <f t="shared" si="18"/>
        <v>0</v>
      </c>
      <c r="H153" s="14" t="e">
        <f t="shared" si="19"/>
        <v>#DIV/0!</v>
      </c>
      <c r="I153" s="53"/>
      <c r="J153" s="53"/>
      <c r="K153" s="53"/>
      <c r="L153" s="53"/>
      <c r="M153" s="14">
        <f t="shared" si="20"/>
        <v>0</v>
      </c>
      <c r="N153" s="14" t="e">
        <f t="shared" si="17"/>
        <v>#DIV/0!</v>
      </c>
      <c r="O153" s="14">
        <f t="shared" si="21"/>
        <v>0</v>
      </c>
      <c r="P153" s="14">
        <f t="shared" si="21"/>
        <v>0</v>
      </c>
      <c r="Q153" s="14">
        <f t="shared" si="21"/>
        <v>0</v>
      </c>
      <c r="R153" s="14">
        <f t="shared" si="21"/>
        <v>0</v>
      </c>
      <c r="S153" s="14">
        <f t="shared" si="22"/>
        <v>0</v>
      </c>
      <c r="T153" s="14" t="e">
        <f t="shared" si="23"/>
        <v>#DIV/0!</v>
      </c>
    </row>
    <row r="154" spans="1:20" s="16" customFormat="1" ht="15.75" hidden="1">
      <c r="A154" s="59">
        <v>110502</v>
      </c>
      <c r="B154" s="58" t="s">
        <v>378</v>
      </c>
      <c r="C154" s="53">
        <v>19.3</v>
      </c>
      <c r="D154" s="53">
        <v>22.2</v>
      </c>
      <c r="E154" s="53">
        <v>22.2</v>
      </c>
      <c r="F154" s="53">
        <v>17.1</v>
      </c>
      <c r="G154" s="14">
        <f t="shared" si="18"/>
        <v>-5.099999999999998</v>
      </c>
      <c r="H154" s="14">
        <f t="shared" si="19"/>
        <v>77.02702702702705</v>
      </c>
      <c r="I154" s="53"/>
      <c r="J154" s="53"/>
      <c r="K154" s="53"/>
      <c r="L154" s="53"/>
      <c r="M154" s="14">
        <f t="shared" si="20"/>
        <v>0</v>
      </c>
      <c r="N154" s="14" t="e">
        <f t="shared" si="17"/>
        <v>#DIV/0!</v>
      </c>
      <c r="O154" s="14">
        <f t="shared" si="21"/>
        <v>19.3</v>
      </c>
      <c r="P154" s="14">
        <f t="shared" si="21"/>
        <v>22.2</v>
      </c>
      <c r="Q154" s="14">
        <f t="shared" si="21"/>
        <v>22.2</v>
      </c>
      <c r="R154" s="14">
        <f t="shared" si="21"/>
        <v>17.1</v>
      </c>
      <c r="S154" s="14">
        <f t="shared" si="22"/>
        <v>-5.099999999999998</v>
      </c>
      <c r="T154" s="14">
        <f t="shared" si="23"/>
        <v>77.02702702702705</v>
      </c>
    </row>
    <row r="155" spans="1:20" s="16" customFormat="1" ht="31.5" hidden="1">
      <c r="A155" s="59">
        <v>110504</v>
      </c>
      <c r="B155" s="58" t="s">
        <v>379</v>
      </c>
      <c r="C155" s="53"/>
      <c r="D155" s="53"/>
      <c r="E155" s="53"/>
      <c r="F155" s="53"/>
      <c r="G155" s="14">
        <f t="shared" si="18"/>
        <v>0</v>
      </c>
      <c r="H155" s="14" t="e">
        <f t="shared" si="19"/>
        <v>#DIV/0!</v>
      </c>
      <c r="I155" s="53"/>
      <c r="J155" s="53"/>
      <c r="K155" s="53"/>
      <c r="L155" s="53"/>
      <c r="M155" s="14">
        <f t="shared" si="20"/>
        <v>0</v>
      </c>
      <c r="N155" s="14" t="e">
        <f t="shared" si="17"/>
        <v>#DIV/0!</v>
      </c>
      <c r="O155" s="14">
        <f t="shared" si="21"/>
        <v>0</v>
      </c>
      <c r="P155" s="14">
        <f t="shared" si="21"/>
        <v>0</v>
      </c>
      <c r="Q155" s="14">
        <f t="shared" si="21"/>
        <v>0</v>
      </c>
      <c r="R155" s="14">
        <f t="shared" si="21"/>
        <v>0</v>
      </c>
      <c r="S155" s="14">
        <f t="shared" si="22"/>
        <v>0</v>
      </c>
      <c r="T155" s="14" t="e">
        <f t="shared" si="23"/>
        <v>#DIV/0!</v>
      </c>
    </row>
    <row r="156" spans="1:20" s="16" customFormat="1" ht="16.5" customHeight="1">
      <c r="A156" s="60" t="s">
        <v>380</v>
      </c>
      <c r="B156" s="67" t="s">
        <v>381</v>
      </c>
      <c r="C156" s="73">
        <f>C157</f>
        <v>120</v>
      </c>
      <c r="D156" s="162">
        <f>D157</f>
        <v>50</v>
      </c>
      <c r="E156" s="73">
        <f>E157</f>
        <v>0</v>
      </c>
      <c r="F156" s="73">
        <f>F157</f>
        <v>40.8</v>
      </c>
      <c r="G156" s="14">
        <f t="shared" si="18"/>
        <v>-9.200000000000003</v>
      </c>
      <c r="H156" s="14"/>
      <c r="I156" s="73">
        <v>0</v>
      </c>
      <c r="J156" s="162">
        <v>0</v>
      </c>
      <c r="K156" s="73" t="e">
        <f>#REF!</f>
        <v>#REF!</v>
      </c>
      <c r="L156" s="73">
        <v>0</v>
      </c>
      <c r="M156" s="14">
        <f t="shared" si="20"/>
        <v>0</v>
      </c>
      <c r="N156" s="14"/>
      <c r="O156" s="14">
        <f t="shared" si="21"/>
        <v>120</v>
      </c>
      <c r="P156" s="14">
        <f t="shared" si="21"/>
        <v>50</v>
      </c>
      <c r="Q156" s="14">
        <v>0</v>
      </c>
      <c r="R156" s="14">
        <f t="shared" si="21"/>
        <v>40.8</v>
      </c>
      <c r="S156" s="14">
        <f t="shared" si="22"/>
        <v>-9.200000000000003</v>
      </c>
      <c r="T156" s="14"/>
    </row>
    <row r="157" spans="1:20" s="16" customFormat="1" ht="15.75">
      <c r="A157" s="66" t="s">
        <v>382</v>
      </c>
      <c r="B157" s="63" t="s">
        <v>383</v>
      </c>
      <c r="C157" s="53">
        <v>120</v>
      </c>
      <c r="D157" s="53">
        <v>50</v>
      </c>
      <c r="E157" s="53">
        <v>0</v>
      </c>
      <c r="F157" s="53">
        <v>40.8</v>
      </c>
      <c r="G157" s="14">
        <f t="shared" si="18"/>
        <v>-9.200000000000003</v>
      </c>
      <c r="H157" s="14"/>
      <c r="I157" s="53"/>
      <c r="J157" s="53">
        <v>0</v>
      </c>
      <c r="K157" s="53"/>
      <c r="L157" s="53"/>
      <c r="M157" s="14">
        <f t="shared" si="20"/>
        <v>0</v>
      </c>
      <c r="N157" s="14"/>
      <c r="O157" s="14">
        <f t="shared" si="21"/>
        <v>120</v>
      </c>
      <c r="P157" s="14">
        <f t="shared" si="21"/>
        <v>50</v>
      </c>
      <c r="Q157" s="14">
        <f t="shared" si="21"/>
        <v>0</v>
      </c>
      <c r="R157" s="14">
        <f t="shared" si="21"/>
        <v>40.8</v>
      </c>
      <c r="S157" s="14">
        <f t="shared" si="22"/>
        <v>-9.200000000000003</v>
      </c>
      <c r="T157" s="14"/>
    </row>
    <row r="158" spans="1:20" s="16" customFormat="1" ht="15.75" hidden="1">
      <c r="A158" s="62" t="s">
        <v>384</v>
      </c>
      <c r="B158" s="63" t="s">
        <v>385</v>
      </c>
      <c r="C158" s="53"/>
      <c r="D158" s="53"/>
      <c r="E158" s="53"/>
      <c r="F158" s="53"/>
      <c r="G158" s="14">
        <f t="shared" si="18"/>
        <v>0</v>
      </c>
      <c r="H158" s="14" t="e">
        <f t="shared" si="19"/>
        <v>#DIV/0!</v>
      </c>
      <c r="I158" s="53"/>
      <c r="J158" s="53"/>
      <c r="K158" s="53"/>
      <c r="L158" s="53"/>
      <c r="M158" s="14">
        <f t="shared" si="20"/>
        <v>0</v>
      </c>
      <c r="N158" s="14"/>
      <c r="O158" s="14">
        <f t="shared" si="21"/>
        <v>0</v>
      </c>
      <c r="P158" s="14">
        <f t="shared" si="21"/>
        <v>0</v>
      </c>
      <c r="Q158" s="14">
        <f t="shared" si="21"/>
        <v>0</v>
      </c>
      <c r="R158" s="14">
        <f t="shared" si="21"/>
        <v>0</v>
      </c>
      <c r="S158" s="14">
        <f t="shared" si="22"/>
        <v>0</v>
      </c>
      <c r="T158" s="14"/>
    </row>
    <row r="159" spans="1:20" s="16" customFormat="1" ht="15.75" hidden="1">
      <c r="A159" s="62" t="s">
        <v>386</v>
      </c>
      <c r="B159" s="63" t="s">
        <v>387</v>
      </c>
      <c r="C159" s="53"/>
      <c r="D159" s="53"/>
      <c r="E159" s="53"/>
      <c r="F159" s="53"/>
      <c r="G159" s="14">
        <f t="shared" si="18"/>
        <v>0</v>
      </c>
      <c r="H159" s="14" t="e">
        <f t="shared" si="19"/>
        <v>#DIV/0!</v>
      </c>
      <c r="I159" s="53"/>
      <c r="J159" s="53"/>
      <c r="K159" s="53"/>
      <c r="L159" s="53"/>
      <c r="M159" s="14">
        <f t="shared" si="20"/>
        <v>0</v>
      </c>
      <c r="N159" s="14"/>
      <c r="O159" s="14">
        <f t="shared" si="21"/>
        <v>0</v>
      </c>
      <c r="P159" s="14">
        <f t="shared" si="21"/>
        <v>0</v>
      </c>
      <c r="Q159" s="14">
        <f t="shared" si="21"/>
        <v>0</v>
      </c>
      <c r="R159" s="14">
        <f t="shared" si="21"/>
        <v>0</v>
      </c>
      <c r="S159" s="14">
        <f t="shared" si="22"/>
        <v>0</v>
      </c>
      <c r="T159" s="14"/>
    </row>
    <row r="160" spans="1:20" s="16" customFormat="1" ht="16.5" customHeight="1">
      <c r="A160" s="62" t="s">
        <v>615</v>
      </c>
      <c r="B160" s="67" t="s">
        <v>388</v>
      </c>
      <c r="C160" s="73">
        <f>C161+C172</f>
        <v>1075.6</v>
      </c>
      <c r="D160" s="162">
        <f>D161+D172</f>
        <v>21.1</v>
      </c>
      <c r="E160" s="73">
        <f>E161+E172</f>
        <v>0</v>
      </c>
      <c r="F160" s="73">
        <f>F161+F172</f>
        <v>20.9</v>
      </c>
      <c r="G160" s="14">
        <f t="shared" si="18"/>
        <v>-0.20000000000000284</v>
      </c>
      <c r="H160" s="14">
        <f t="shared" si="19"/>
        <v>99.0521327014218</v>
      </c>
      <c r="I160" s="73">
        <f>I161+I172</f>
        <v>0</v>
      </c>
      <c r="J160" s="162">
        <f>J161+J172</f>
        <v>0</v>
      </c>
      <c r="K160" s="73">
        <f>K161+K172</f>
        <v>0</v>
      </c>
      <c r="L160" s="73">
        <f>L161+L172</f>
        <v>0</v>
      </c>
      <c r="M160" s="14">
        <f t="shared" si="20"/>
        <v>0</v>
      </c>
      <c r="N160" s="14"/>
      <c r="O160" s="14">
        <f t="shared" si="21"/>
        <v>1075.6</v>
      </c>
      <c r="P160" s="14">
        <f t="shared" si="21"/>
        <v>21.1</v>
      </c>
      <c r="Q160" s="14">
        <f t="shared" si="21"/>
        <v>0</v>
      </c>
      <c r="R160" s="14">
        <f t="shared" si="21"/>
        <v>20.9</v>
      </c>
      <c r="S160" s="14">
        <f t="shared" si="22"/>
        <v>-0.20000000000000284</v>
      </c>
      <c r="T160" s="14"/>
    </row>
    <row r="161" spans="1:20" s="16" customFormat="1" ht="31.5">
      <c r="A161" s="66" t="s">
        <v>389</v>
      </c>
      <c r="B161" s="63" t="s">
        <v>390</v>
      </c>
      <c r="C161" s="64">
        <v>669.1</v>
      </c>
      <c r="D161" s="64">
        <v>21.1</v>
      </c>
      <c r="E161" s="64">
        <v>0</v>
      </c>
      <c r="F161" s="64">
        <v>20.9</v>
      </c>
      <c r="G161" s="14">
        <f t="shared" si="18"/>
        <v>-0.20000000000000284</v>
      </c>
      <c r="H161" s="14">
        <f t="shared" si="19"/>
        <v>99.0521327014218</v>
      </c>
      <c r="I161" s="64"/>
      <c r="J161" s="64">
        <v>0</v>
      </c>
      <c r="K161" s="64"/>
      <c r="L161" s="64"/>
      <c r="M161" s="14">
        <f t="shared" si="20"/>
        <v>0</v>
      </c>
      <c r="N161" s="14"/>
      <c r="O161" s="14">
        <f t="shared" si="21"/>
        <v>669.1</v>
      </c>
      <c r="P161" s="14">
        <f t="shared" si="21"/>
        <v>21.1</v>
      </c>
      <c r="Q161" s="14">
        <f t="shared" si="21"/>
        <v>0</v>
      </c>
      <c r="R161" s="14">
        <f t="shared" si="21"/>
        <v>20.9</v>
      </c>
      <c r="S161" s="14">
        <f t="shared" si="22"/>
        <v>-0.20000000000000284</v>
      </c>
      <c r="T161" s="14">
        <f t="shared" si="23"/>
        <v>99.0521327014218</v>
      </c>
    </row>
    <row r="162" spans="1:20" s="16" customFormat="1" ht="31.5" hidden="1">
      <c r="A162" s="68">
        <v>130102</v>
      </c>
      <c r="B162" s="58" t="s">
        <v>391</v>
      </c>
      <c r="C162" s="53">
        <v>5.5</v>
      </c>
      <c r="D162" s="53"/>
      <c r="E162" s="53"/>
      <c r="F162" s="53"/>
      <c r="G162" s="14">
        <f t="shared" si="18"/>
        <v>0</v>
      </c>
      <c r="H162" s="14" t="e">
        <f t="shared" si="19"/>
        <v>#DIV/0!</v>
      </c>
      <c r="I162" s="53"/>
      <c r="J162" s="53"/>
      <c r="K162" s="53"/>
      <c r="L162" s="53"/>
      <c r="M162" s="14">
        <f t="shared" si="20"/>
        <v>0</v>
      </c>
      <c r="N162" s="14"/>
      <c r="O162" s="14">
        <f t="shared" si="21"/>
        <v>5.5</v>
      </c>
      <c r="P162" s="14">
        <f t="shared" si="21"/>
        <v>0</v>
      </c>
      <c r="Q162" s="14">
        <f t="shared" si="21"/>
        <v>0</v>
      </c>
      <c r="R162" s="14">
        <f t="shared" si="21"/>
        <v>0</v>
      </c>
      <c r="S162" s="14">
        <f t="shared" si="22"/>
        <v>0</v>
      </c>
      <c r="T162" s="14" t="e">
        <f t="shared" si="23"/>
        <v>#DIV/0!</v>
      </c>
    </row>
    <row r="163" spans="1:20" s="16" customFormat="1" ht="14.25" customHeight="1" hidden="1">
      <c r="A163" s="68">
        <v>130104</v>
      </c>
      <c r="B163" s="58" t="s">
        <v>392</v>
      </c>
      <c r="C163" s="53"/>
      <c r="D163" s="53"/>
      <c r="E163" s="53"/>
      <c r="F163" s="53"/>
      <c r="G163" s="14">
        <f t="shared" si="18"/>
        <v>0</v>
      </c>
      <c r="H163" s="14" t="e">
        <f t="shared" si="19"/>
        <v>#DIV/0!</v>
      </c>
      <c r="I163" s="53"/>
      <c r="J163" s="53"/>
      <c r="K163" s="53"/>
      <c r="L163" s="53"/>
      <c r="M163" s="14">
        <f t="shared" si="20"/>
        <v>0</v>
      </c>
      <c r="N163" s="14"/>
      <c r="O163" s="14">
        <f t="shared" si="21"/>
        <v>0</v>
      </c>
      <c r="P163" s="14">
        <f t="shared" si="21"/>
        <v>0</v>
      </c>
      <c r="Q163" s="14">
        <f t="shared" si="21"/>
        <v>0</v>
      </c>
      <c r="R163" s="14">
        <f t="shared" si="21"/>
        <v>0</v>
      </c>
      <c r="S163" s="14">
        <f t="shared" si="22"/>
        <v>0</v>
      </c>
      <c r="T163" s="14" t="e">
        <f t="shared" si="23"/>
        <v>#DIV/0!</v>
      </c>
    </row>
    <row r="164" spans="1:20" s="16" customFormat="1" ht="31.5" hidden="1">
      <c r="A164" s="68">
        <v>130105</v>
      </c>
      <c r="B164" s="58" t="s">
        <v>393</v>
      </c>
      <c r="C164" s="53"/>
      <c r="D164" s="53"/>
      <c r="E164" s="53"/>
      <c r="F164" s="53"/>
      <c r="G164" s="14">
        <f t="shared" si="18"/>
        <v>0</v>
      </c>
      <c r="H164" s="14" t="e">
        <f t="shared" si="19"/>
        <v>#DIV/0!</v>
      </c>
      <c r="I164" s="53"/>
      <c r="J164" s="53"/>
      <c r="K164" s="53"/>
      <c r="L164" s="53"/>
      <c r="M164" s="14">
        <f t="shared" si="20"/>
        <v>0</v>
      </c>
      <c r="N164" s="14"/>
      <c r="O164" s="14">
        <f t="shared" si="21"/>
        <v>0</v>
      </c>
      <c r="P164" s="14">
        <f t="shared" si="21"/>
        <v>0</v>
      </c>
      <c r="Q164" s="14">
        <f t="shared" si="21"/>
        <v>0</v>
      </c>
      <c r="R164" s="14">
        <f t="shared" si="21"/>
        <v>0</v>
      </c>
      <c r="S164" s="14">
        <f t="shared" si="22"/>
        <v>0</v>
      </c>
      <c r="T164" s="14" t="e">
        <f t="shared" si="23"/>
        <v>#DIV/0!</v>
      </c>
    </row>
    <row r="165" spans="1:20" s="16" customFormat="1" ht="31.5" hidden="1">
      <c r="A165" s="68">
        <v>130106</v>
      </c>
      <c r="B165" s="58" t="s">
        <v>394</v>
      </c>
      <c r="C165" s="53"/>
      <c r="D165" s="53"/>
      <c r="E165" s="53"/>
      <c r="F165" s="53"/>
      <c r="G165" s="14">
        <f t="shared" si="18"/>
        <v>0</v>
      </c>
      <c r="H165" s="14" t="e">
        <f t="shared" si="19"/>
        <v>#DIV/0!</v>
      </c>
      <c r="I165" s="53"/>
      <c r="J165" s="53"/>
      <c r="K165" s="53"/>
      <c r="L165" s="53"/>
      <c r="M165" s="14">
        <f t="shared" si="20"/>
        <v>0</v>
      </c>
      <c r="N165" s="14"/>
      <c r="O165" s="14">
        <f t="shared" si="21"/>
        <v>0</v>
      </c>
      <c r="P165" s="14">
        <f t="shared" si="21"/>
        <v>0</v>
      </c>
      <c r="Q165" s="14">
        <f t="shared" si="21"/>
        <v>0</v>
      </c>
      <c r="R165" s="14">
        <f t="shared" si="21"/>
        <v>0</v>
      </c>
      <c r="S165" s="14">
        <f t="shared" si="22"/>
        <v>0</v>
      </c>
      <c r="T165" s="14" t="e">
        <f t="shared" si="23"/>
        <v>#DIV/0!</v>
      </c>
    </row>
    <row r="166" spans="1:20" s="16" customFormat="1" ht="31.5" hidden="1">
      <c r="A166" s="68">
        <v>130107</v>
      </c>
      <c r="B166" s="58" t="s">
        <v>395</v>
      </c>
      <c r="C166" s="53">
        <v>34</v>
      </c>
      <c r="D166" s="53"/>
      <c r="E166" s="53"/>
      <c r="F166" s="53"/>
      <c r="G166" s="14">
        <f t="shared" si="18"/>
        <v>0</v>
      </c>
      <c r="H166" s="14" t="e">
        <f t="shared" si="19"/>
        <v>#DIV/0!</v>
      </c>
      <c r="I166" s="53"/>
      <c r="J166" s="53"/>
      <c r="K166" s="53"/>
      <c r="L166" s="53"/>
      <c r="M166" s="14">
        <f t="shared" si="20"/>
        <v>0</v>
      </c>
      <c r="N166" s="14"/>
      <c r="O166" s="14">
        <f t="shared" si="21"/>
        <v>34</v>
      </c>
      <c r="P166" s="14">
        <f t="shared" si="21"/>
        <v>0</v>
      </c>
      <c r="Q166" s="14">
        <f t="shared" si="21"/>
        <v>0</v>
      </c>
      <c r="R166" s="14">
        <f t="shared" si="21"/>
        <v>0</v>
      </c>
      <c r="S166" s="14">
        <f t="shared" si="22"/>
        <v>0</v>
      </c>
      <c r="T166" s="14" t="e">
        <f t="shared" si="23"/>
        <v>#DIV/0!</v>
      </c>
    </row>
    <row r="167" spans="1:20" s="16" customFormat="1" ht="31.5" hidden="1">
      <c r="A167" s="68">
        <v>130108</v>
      </c>
      <c r="B167" s="58" t="s">
        <v>396</v>
      </c>
      <c r="C167" s="53"/>
      <c r="D167" s="53"/>
      <c r="E167" s="53"/>
      <c r="F167" s="53"/>
      <c r="G167" s="14">
        <f t="shared" si="18"/>
        <v>0</v>
      </c>
      <c r="H167" s="14" t="e">
        <f t="shared" si="19"/>
        <v>#DIV/0!</v>
      </c>
      <c r="I167" s="53"/>
      <c r="J167" s="53"/>
      <c r="K167" s="53"/>
      <c r="L167" s="53"/>
      <c r="M167" s="14">
        <f t="shared" si="20"/>
        <v>0</v>
      </c>
      <c r="N167" s="14"/>
      <c r="O167" s="14">
        <f t="shared" si="21"/>
        <v>0</v>
      </c>
      <c r="P167" s="14">
        <f t="shared" si="21"/>
        <v>0</v>
      </c>
      <c r="Q167" s="14">
        <f t="shared" si="21"/>
        <v>0</v>
      </c>
      <c r="R167" s="14">
        <f t="shared" si="21"/>
        <v>0</v>
      </c>
      <c r="S167" s="14">
        <f t="shared" si="22"/>
        <v>0</v>
      </c>
      <c r="T167" s="14" t="e">
        <f t="shared" si="23"/>
        <v>#DIV/0!</v>
      </c>
    </row>
    <row r="168" spans="1:20" s="16" customFormat="1" ht="47.25" hidden="1">
      <c r="A168" s="68">
        <v>130109</v>
      </c>
      <c r="B168" s="58" t="s">
        <v>397</v>
      </c>
      <c r="C168" s="53"/>
      <c r="D168" s="53"/>
      <c r="E168" s="53"/>
      <c r="F168" s="53"/>
      <c r="G168" s="14">
        <f t="shared" si="18"/>
        <v>0</v>
      </c>
      <c r="H168" s="14" t="e">
        <f t="shared" si="19"/>
        <v>#DIV/0!</v>
      </c>
      <c r="I168" s="53"/>
      <c r="J168" s="53"/>
      <c r="K168" s="53"/>
      <c r="L168" s="53"/>
      <c r="M168" s="14">
        <f t="shared" si="20"/>
        <v>0</v>
      </c>
      <c r="N168" s="14"/>
      <c r="O168" s="14">
        <f t="shared" si="21"/>
        <v>0</v>
      </c>
      <c r="P168" s="14">
        <f t="shared" si="21"/>
        <v>0</v>
      </c>
      <c r="Q168" s="14">
        <f t="shared" si="21"/>
        <v>0</v>
      </c>
      <c r="R168" s="14">
        <f t="shared" si="21"/>
        <v>0</v>
      </c>
      <c r="S168" s="14">
        <f t="shared" si="22"/>
        <v>0</v>
      </c>
      <c r="T168" s="14" t="e">
        <f t="shared" si="23"/>
        <v>#DIV/0!</v>
      </c>
    </row>
    <row r="169" spans="1:20" s="16" customFormat="1" ht="15.75" hidden="1">
      <c r="A169" s="68">
        <v>130110</v>
      </c>
      <c r="B169" s="58" t="s">
        <v>398</v>
      </c>
      <c r="C169" s="53"/>
      <c r="D169" s="53"/>
      <c r="E169" s="53"/>
      <c r="F169" s="53"/>
      <c r="G169" s="14">
        <f t="shared" si="18"/>
        <v>0</v>
      </c>
      <c r="H169" s="14" t="e">
        <f t="shared" si="19"/>
        <v>#DIV/0!</v>
      </c>
      <c r="I169" s="53"/>
      <c r="J169" s="53"/>
      <c r="K169" s="53"/>
      <c r="L169" s="53"/>
      <c r="M169" s="14">
        <f t="shared" si="20"/>
        <v>0</v>
      </c>
      <c r="N169" s="14"/>
      <c r="O169" s="14">
        <f t="shared" si="21"/>
        <v>0</v>
      </c>
      <c r="P169" s="14">
        <f t="shared" si="21"/>
        <v>0</v>
      </c>
      <c r="Q169" s="14">
        <f t="shared" si="21"/>
        <v>0</v>
      </c>
      <c r="R169" s="14">
        <f t="shared" si="21"/>
        <v>0</v>
      </c>
      <c r="S169" s="14">
        <f t="shared" si="22"/>
        <v>0</v>
      </c>
      <c r="T169" s="14" t="e">
        <f t="shared" si="23"/>
        <v>#DIV/0!</v>
      </c>
    </row>
    <row r="170" spans="1:20" s="16" customFormat="1" ht="15.75" hidden="1">
      <c r="A170" s="68">
        <v>130112</v>
      </c>
      <c r="B170" s="58" t="s">
        <v>399</v>
      </c>
      <c r="C170" s="53">
        <v>2.1</v>
      </c>
      <c r="D170" s="53"/>
      <c r="E170" s="53"/>
      <c r="F170" s="53"/>
      <c r="G170" s="14">
        <f t="shared" si="18"/>
        <v>0</v>
      </c>
      <c r="H170" s="14" t="e">
        <f t="shared" si="19"/>
        <v>#DIV/0!</v>
      </c>
      <c r="I170" s="53"/>
      <c r="J170" s="53"/>
      <c r="K170" s="53"/>
      <c r="L170" s="53"/>
      <c r="M170" s="14">
        <f t="shared" si="20"/>
        <v>0</v>
      </c>
      <c r="N170" s="14"/>
      <c r="O170" s="14">
        <f t="shared" si="21"/>
        <v>2.1</v>
      </c>
      <c r="P170" s="14">
        <f t="shared" si="21"/>
        <v>0</v>
      </c>
      <c r="Q170" s="14">
        <f t="shared" si="21"/>
        <v>0</v>
      </c>
      <c r="R170" s="14">
        <f t="shared" si="21"/>
        <v>0</v>
      </c>
      <c r="S170" s="14">
        <f t="shared" si="22"/>
        <v>0</v>
      </c>
      <c r="T170" s="14" t="e">
        <f t="shared" si="23"/>
        <v>#DIV/0!</v>
      </c>
    </row>
    <row r="171" spans="1:20" s="16" customFormat="1" ht="15.75" hidden="1">
      <c r="A171" s="68">
        <v>130113</v>
      </c>
      <c r="B171" s="58" t="s">
        <v>268</v>
      </c>
      <c r="C171" s="53"/>
      <c r="D171" s="53"/>
      <c r="E171" s="53"/>
      <c r="F171" s="53"/>
      <c r="G171" s="14">
        <f t="shared" si="18"/>
        <v>0</v>
      </c>
      <c r="H171" s="14" t="e">
        <f t="shared" si="19"/>
        <v>#DIV/0!</v>
      </c>
      <c r="I171" s="53"/>
      <c r="J171" s="53"/>
      <c r="K171" s="53"/>
      <c r="L171" s="53"/>
      <c r="M171" s="14">
        <f t="shared" si="20"/>
        <v>0</v>
      </c>
      <c r="N171" s="14"/>
      <c r="O171" s="14">
        <f t="shared" si="21"/>
        <v>0</v>
      </c>
      <c r="P171" s="14">
        <f t="shared" si="21"/>
        <v>0</v>
      </c>
      <c r="Q171" s="14">
        <f t="shared" si="21"/>
        <v>0</v>
      </c>
      <c r="R171" s="14">
        <f t="shared" si="21"/>
        <v>0</v>
      </c>
      <c r="S171" s="14">
        <f t="shared" si="22"/>
        <v>0</v>
      </c>
      <c r="T171" s="14" t="e">
        <f t="shared" si="23"/>
        <v>#DIV/0!</v>
      </c>
    </row>
    <row r="172" spans="1:20" s="16" customFormat="1" ht="45">
      <c r="A172" s="66" t="s">
        <v>400</v>
      </c>
      <c r="B172" s="63" t="s">
        <v>401</v>
      </c>
      <c r="C172" s="64">
        <v>406.5</v>
      </c>
      <c r="D172" s="64"/>
      <c r="E172" s="64">
        <v>0</v>
      </c>
      <c r="F172" s="64"/>
      <c r="G172" s="14">
        <f t="shared" si="18"/>
        <v>0</v>
      </c>
      <c r="H172" s="14"/>
      <c r="I172" s="64">
        <f>SUM(I173:I178)</f>
        <v>0</v>
      </c>
      <c r="J172" s="64">
        <v>0</v>
      </c>
      <c r="K172" s="64"/>
      <c r="L172" s="64">
        <f>SUM(L173:L178)</f>
        <v>0</v>
      </c>
      <c r="M172" s="14">
        <f t="shared" si="20"/>
        <v>0</v>
      </c>
      <c r="N172" s="14"/>
      <c r="O172" s="14">
        <f t="shared" si="21"/>
        <v>406.5</v>
      </c>
      <c r="P172" s="14">
        <f t="shared" si="21"/>
        <v>0</v>
      </c>
      <c r="Q172" s="14">
        <f t="shared" si="21"/>
        <v>0</v>
      </c>
      <c r="R172" s="14">
        <f t="shared" si="21"/>
        <v>0</v>
      </c>
      <c r="S172" s="14">
        <f t="shared" si="22"/>
        <v>0</v>
      </c>
      <c r="T172" s="14" t="e">
        <f t="shared" si="23"/>
        <v>#DIV/0!</v>
      </c>
    </row>
    <row r="173" spans="1:20" s="16" customFormat="1" ht="18" customHeight="1" hidden="1">
      <c r="A173" s="59">
        <v>130201</v>
      </c>
      <c r="B173" s="58" t="s">
        <v>391</v>
      </c>
      <c r="C173" s="53">
        <v>3</v>
      </c>
      <c r="D173" s="53">
        <v>1.9</v>
      </c>
      <c r="E173" s="53">
        <v>1.9</v>
      </c>
      <c r="F173" s="53">
        <v>1.9</v>
      </c>
      <c r="G173" s="14">
        <f t="shared" si="18"/>
        <v>0</v>
      </c>
      <c r="H173" s="14">
        <f t="shared" si="19"/>
        <v>100</v>
      </c>
      <c r="I173" s="53"/>
      <c r="J173" s="53"/>
      <c r="K173" s="53"/>
      <c r="L173" s="53"/>
      <c r="M173" s="14">
        <f t="shared" si="20"/>
        <v>0</v>
      </c>
      <c r="N173" s="14" t="e">
        <f t="shared" si="17"/>
        <v>#DIV/0!</v>
      </c>
      <c r="O173" s="14">
        <f t="shared" si="21"/>
        <v>3</v>
      </c>
      <c r="P173" s="14">
        <f t="shared" si="21"/>
        <v>1.9</v>
      </c>
      <c r="Q173" s="14">
        <f t="shared" si="21"/>
        <v>1.9</v>
      </c>
      <c r="R173" s="14">
        <f t="shared" si="21"/>
        <v>1.9</v>
      </c>
      <c r="S173" s="14">
        <f t="shared" si="22"/>
        <v>0</v>
      </c>
      <c r="T173" s="14">
        <f t="shared" si="23"/>
        <v>100</v>
      </c>
    </row>
    <row r="174" spans="1:20" s="16" customFormat="1" ht="31.5" hidden="1">
      <c r="A174" s="59">
        <v>130202</v>
      </c>
      <c r="B174" s="58" t="s">
        <v>394</v>
      </c>
      <c r="C174" s="53"/>
      <c r="D174" s="53"/>
      <c r="E174" s="53"/>
      <c r="F174" s="53"/>
      <c r="G174" s="14">
        <f t="shared" si="18"/>
        <v>0</v>
      </c>
      <c r="H174" s="14" t="e">
        <f t="shared" si="19"/>
        <v>#DIV/0!</v>
      </c>
      <c r="I174" s="53"/>
      <c r="J174" s="53"/>
      <c r="K174" s="53"/>
      <c r="L174" s="53"/>
      <c r="M174" s="14">
        <f t="shared" si="20"/>
        <v>0</v>
      </c>
      <c r="N174" s="14" t="e">
        <f t="shared" si="17"/>
        <v>#DIV/0!</v>
      </c>
      <c r="O174" s="14">
        <f t="shared" si="21"/>
        <v>0</v>
      </c>
      <c r="P174" s="14">
        <f t="shared" si="21"/>
        <v>0</v>
      </c>
      <c r="Q174" s="14">
        <f t="shared" si="21"/>
        <v>0</v>
      </c>
      <c r="R174" s="14">
        <f t="shared" si="21"/>
        <v>0</v>
      </c>
      <c r="S174" s="14">
        <f t="shared" si="22"/>
        <v>0</v>
      </c>
      <c r="T174" s="14" t="e">
        <f t="shared" si="23"/>
        <v>#DIV/0!</v>
      </c>
    </row>
    <row r="175" spans="1:20" s="16" customFormat="1" ht="31.5" hidden="1">
      <c r="A175" s="59">
        <v>130203</v>
      </c>
      <c r="B175" s="58" t="s">
        <v>395</v>
      </c>
      <c r="C175" s="53"/>
      <c r="D175" s="53"/>
      <c r="E175" s="53"/>
      <c r="F175" s="53"/>
      <c r="G175" s="14">
        <f t="shared" si="18"/>
        <v>0</v>
      </c>
      <c r="H175" s="14" t="e">
        <f t="shared" si="19"/>
        <v>#DIV/0!</v>
      </c>
      <c r="I175" s="53"/>
      <c r="J175" s="53"/>
      <c r="K175" s="53"/>
      <c r="L175" s="53"/>
      <c r="M175" s="14">
        <f t="shared" si="20"/>
        <v>0</v>
      </c>
      <c r="N175" s="14" t="e">
        <f t="shared" si="17"/>
        <v>#DIV/0!</v>
      </c>
      <c r="O175" s="14">
        <f t="shared" si="21"/>
        <v>0</v>
      </c>
      <c r="P175" s="14">
        <f t="shared" si="21"/>
        <v>0</v>
      </c>
      <c r="Q175" s="14">
        <f t="shared" si="21"/>
        <v>0</v>
      </c>
      <c r="R175" s="14">
        <f t="shared" si="21"/>
        <v>0</v>
      </c>
      <c r="S175" s="14">
        <f t="shared" si="22"/>
        <v>0</v>
      </c>
      <c r="T175" s="14" t="e">
        <f t="shared" si="23"/>
        <v>#DIV/0!</v>
      </c>
    </row>
    <row r="176" spans="1:20" s="16" customFormat="1" ht="31.5" hidden="1">
      <c r="A176" s="59">
        <v>130204</v>
      </c>
      <c r="B176" s="58" t="s">
        <v>396</v>
      </c>
      <c r="C176" s="53">
        <v>3.5</v>
      </c>
      <c r="D176" s="53">
        <v>3.1</v>
      </c>
      <c r="E176" s="53">
        <v>3.1</v>
      </c>
      <c r="F176" s="53">
        <v>3.1</v>
      </c>
      <c r="G176" s="14">
        <f t="shared" si="18"/>
        <v>0</v>
      </c>
      <c r="H176" s="14">
        <f t="shared" si="19"/>
        <v>100</v>
      </c>
      <c r="I176" s="53"/>
      <c r="J176" s="53"/>
      <c r="K176" s="53"/>
      <c r="L176" s="53"/>
      <c r="M176" s="14">
        <f t="shared" si="20"/>
        <v>0</v>
      </c>
      <c r="N176" s="14" t="e">
        <f t="shared" si="17"/>
        <v>#DIV/0!</v>
      </c>
      <c r="O176" s="14">
        <f t="shared" si="21"/>
        <v>3.5</v>
      </c>
      <c r="P176" s="14">
        <f t="shared" si="21"/>
        <v>3.1</v>
      </c>
      <c r="Q176" s="14">
        <f t="shared" si="21"/>
        <v>3.1</v>
      </c>
      <c r="R176" s="14">
        <f t="shared" si="21"/>
        <v>3.1</v>
      </c>
      <c r="S176" s="14">
        <f t="shared" si="22"/>
        <v>0</v>
      </c>
      <c r="T176" s="14">
        <f t="shared" si="23"/>
        <v>100</v>
      </c>
    </row>
    <row r="177" spans="1:20" s="16" customFormat="1" ht="15.75" hidden="1">
      <c r="A177" s="59">
        <v>130205</v>
      </c>
      <c r="B177" s="58" t="s">
        <v>398</v>
      </c>
      <c r="C177" s="53">
        <v>10.1</v>
      </c>
      <c r="D177" s="53">
        <v>9.3</v>
      </c>
      <c r="E177" s="53">
        <v>9.3</v>
      </c>
      <c r="F177" s="53">
        <v>9.3</v>
      </c>
      <c r="G177" s="14">
        <f t="shared" si="18"/>
        <v>0</v>
      </c>
      <c r="H177" s="14">
        <f t="shared" si="19"/>
        <v>100</v>
      </c>
      <c r="I177" s="53"/>
      <c r="J177" s="53"/>
      <c r="K177" s="53"/>
      <c r="L177" s="53"/>
      <c r="M177" s="14">
        <f t="shared" si="20"/>
        <v>0</v>
      </c>
      <c r="N177" s="14" t="e">
        <f t="shared" si="17"/>
        <v>#DIV/0!</v>
      </c>
      <c r="O177" s="14">
        <f t="shared" si="21"/>
        <v>10.1</v>
      </c>
      <c r="P177" s="14">
        <f t="shared" si="21"/>
        <v>9.3</v>
      </c>
      <c r="Q177" s="14">
        <f t="shared" si="21"/>
        <v>9.3</v>
      </c>
      <c r="R177" s="14">
        <f t="shared" si="21"/>
        <v>9.3</v>
      </c>
      <c r="S177" s="14">
        <f t="shared" si="22"/>
        <v>0</v>
      </c>
      <c r="T177" s="14">
        <f t="shared" si="23"/>
        <v>100</v>
      </c>
    </row>
    <row r="178" spans="1:20" s="16" customFormat="1" ht="15.75" hidden="1">
      <c r="A178" s="59">
        <v>130206</v>
      </c>
      <c r="B178" s="58" t="s">
        <v>399</v>
      </c>
      <c r="C178" s="53"/>
      <c r="D178" s="53"/>
      <c r="E178" s="53"/>
      <c r="F178" s="53"/>
      <c r="G178" s="14">
        <f t="shared" si="18"/>
        <v>0</v>
      </c>
      <c r="H178" s="14" t="e">
        <f t="shared" si="19"/>
        <v>#DIV/0!</v>
      </c>
      <c r="I178" s="53"/>
      <c r="J178" s="53"/>
      <c r="K178" s="53"/>
      <c r="L178" s="53"/>
      <c r="M178" s="14">
        <f t="shared" si="20"/>
        <v>0</v>
      </c>
      <c r="N178" s="14" t="e">
        <f t="shared" si="17"/>
        <v>#DIV/0!</v>
      </c>
      <c r="O178" s="14">
        <f t="shared" si="21"/>
        <v>0</v>
      </c>
      <c r="P178" s="14">
        <f t="shared" si="21"/>
        <v>0</v>
      </c>
      <c r="Q178" s="14">
        <f t="shared" si="21"/>
        <v>0</v>
      </c>
      <c r="R178" s="14">
        <f t="shared" si="21"/>
        <v>0</v>
      </c>
      <c r="S178" s="14">
        <f t="shared" si="22"/>
        <v>0</v>
      </c>
      <c r="T178" s="14" t="e">
        <f t="shared" si="23"/>
        <v>#DIV/0!</v>
      </c>
    </row>
    <row r="179" spans="1:20" s="16" customFormat="1" ht="15.75" hidden="1">
      <c r="A179" s="62" t="s">
        <v>402</v>
      </c>
      <c r="B179" s="67" t="s">
        <v>403</v>
      </c>
      <c r="C179" s="64">
        <f>C180+C182</f>
        <v>0</v>
      </c>
      <c r="D179" s="64"/>
      <c r="E179" s="64"/>
      <c r="F179" s="64">
        <f>F180+F182</f>
        <v>0</v>
      </c>
      <c r="G179" s="14">
        <f t="shared" si="18"/>
        <v>0</v>
      </c>
      <c r="H179" s="14" t="e">
        <f t="shared" si="19"/>
        <v>#DIV/0!</v>
      </c>
      <c r="I179" s="64">
        <f>I180+I182</f>
        <v>0</v>
      </c>
      <c r="J179" s="64"/>
      <c r="K179" s="64"/>
      <c r="L179" s="64">
        <f>L180+L182</f>
        <v>0</v>
      </c>
      <c r="M179" s="14">
        <f t="shared" si="20"/>
        <v>0</v>
      </c>
      <c r="N179" s="14" t="e">
        <f t="shared" si="17"/>
        <v>#DIV/0!</v>
      </c>
      <c r="O179" s="14">
        <f t="shared" si="21"/>
        <v>0</v>
      </c>
      <c r="P179" s="14">
        <f t="shared" si="21"/>
        <v>0</v>
      </c>
      <c r="Q179" s="14">
        <f t="shared" si="21"/>
        <v>0</v>
      </c>
      <c r="R179" s="14">
        <f t="shared" si="21"/>
        <v>0</v>
      </c>
      <c r="S179" s="14">
        <f t="shared" si="22"/>
        <v>0</v>
      </c>
      <c r="T179" s="14" t="e">
        <f t="shared" si="23"/>
        <v>#DIV/0!</v>
      </c>
    </row>
    <row r="180" spans="1:20" s="16" customFormat="1" ht="15.75" hidden="1">
      <c r="A180" s="62">
        <v>140100</v>
      </c>
      <c r="B180" s="63" t="s">
        <v>404</v>
      </c>
      <c r="C180" s="53"/>
      <c r="D180" s="53"/>
      <c r="E180" s="53"/>
      <c r="F180" s="53"/>
      <c r="G180" s="14">
        <f t="shared" si="18"/>
        <v>0</v>
      </c>
      <c r="H180" s="14" t="e">
        <f t="shared" si="19"/>
        <v>#DIV/0!</v>
      </c>
      <c r="I180" s="53"/>
      <c r="J180" s="53"/>
      <c r="K180" s="53"/>
      <c r="L180" s="53"/>
      <c r="M180" s="14">
        <f t="shared" si="20"/>
        <v>0</v>
      </c>
      <c r="N180" s="14" t="e">
        <f t="shared" si="17"/>
        <v>#DIV/0!</v>
      </c>
      <c r="O180" s="14">
        <f t="shared" si="21"/>
        <v>0</v>
      </c>
      <c r="P180" s="14">
        <f t="shared" si="21"/>
        <v>0</v>
      </c>
      <c r="Q180" s="14">
        <f t="shared" si="21"/>
        <v>0</v>
      </c>
      <c r="R180" s="14">
        <f t="shared" si="21"/>
        <v>0</v>
      </c>
      <c r="S180" s="14">
        <f t="shared" si="22"/>
        <v>0</v>
      </c>
      <c r="T180" s="14" t="e">
        <f t="shared" si="23"/>
        <v>#DIV/0!</v>
      </c>
    </row>
    <row r="181" spans="1:20" s="16" customFormat="1" ht="15.75" hidden="1">
      <c r="A181" s="65" t="s">
        <v>405</v>
      </c>
      <c r="B181" s="52" t="s">
        <v>406</v>
      </c>
      <c r="C181" s="53"/>
      <c r="D181" s="53"/>
      <c r="E181" s="53"/>
      <c r="F181" s="53"/>
      <c r="G181" s="14">
        <f t="shared" si="18"/>
        <v>0</v>
      </c>
      <c r="H181" s="14" t="e">
        <f t="shared" si="19"/>
        <v>#DIV/0!</v>
      </c>
      <c r="I181" s="53"/>
      <c r="J181" s="53"/>
      <c r="K181" s="53"/>
      <c r="L181" s="53"/>
      <c r="M181" s="14">
        <f t="shared" si="20"/>
        <v>0</v>
      </c>
      <c r="N181" s="14" t="e">
        <f t="shared" si="17"/>
        <v>#DIV/0!</v>
      </c>
      <c r="O181" s="14">
        <f t="shared" si="21"/>
        <v>0</v>
      </c>
      <c r="P181" s="14">
        <f t="shared" si="21"/>
        <v>0</v>
      </c>
      <c r="Q181" s="14">
        <f t="shared" si="21"/>
        <v>0</v>
      </c>
      <c r="R181" s="14">
        <f t="shared" si="21"/>
        <v>0</v>
      </c>
      <c r="S181" s="14">
        <f t="shared" si="22"/>
        <v>0</v>
      </c>
      <c r="T181" s="14" t="e">
        <f t="shared" si="23"/>
        <v>#DIV/0!</v>
      </c>
    </row>
    <row r="182" spans="1:20" s="16" customFormat="1" ht="15.75" hidden="1">
      <c r="A182" s="62">
        <v>140400</v>
      </c>
      <c r="B182" s="63" t="s">
        <v>407</v>
      </c>
      <c r="C182" s="53"/>
      <c r="D182" s="53"/>
      <c r="E182" s="53"/>
      <c r="F182" s="53"/>
      <c r="G182" s="14">
        <f t="shared" si="18"/>
        <v>0</v>
      </c>
      <c r="H182" s="14" t="e">
        <f t="shared" si="19"/>
        <v>#DIV/0!</v>
      </c>
      <c r="I182" s="53"/>
      <c r="J182" s="53"/>
      <c r="K182" s="53"/>
      <c r="L182" s="53"/>
      <c r="M182" s="14">
        <f t="shared" si="20"/>
        <v>0</v>
      </c>
      <c r="N182" s="14" t="e">
        <f aca="true" t="shared" si="25" ref="N182:N245">L182/J182*100</f>
        <v>#DIV/0!</v>
      </c>
      <c r="O182" s="14">
        <f t="shared" si="21"/>
        <v>0</v>
      </c>
      <c r="P182" s="14">
        <f t="shared" si="21"/>
        <v>0</v>
      </c>
      <c r="Q182" s="14">
        <f t="shared" si="21"/>
        <v>0</v>
      </c>
      <c r="R182" s="14">
        <f t="shared" si="21"/>
        <v>0</v>
      </c>
      <c r="S182" s="14">
        <f t="shared" si="22"/>
        <v>0</v>
      </c>
      <c r="T182" s="14" t="e">
        <f t="shared" si="23"/>
        <v>#DIV/0!</v>
      </c>
    </row>
    <row r="183" spans="1:20" s="16" customFormat="1" ht="12.75" customHeight="1" hidden="1">
      <c r="A183" s="62">
        <v>150000</v>
      </c>
      <c r="B183" s="67" t="s">
        <v>408</v>
      </c>
      <c r="C183" s="73">
        <f>C184</f>
        <v>0</v>
      </c>
      <c r="D183" s="73">
        <f>D184</f>
        <v>0</v>
      </c>
      <c r="E183" s="73">
        <f>E184</f>
        <v>0</v>
      </c>
      <c r="F183" s="73">
        <f>F184</f>
        <v>0</v>
      </c>
      <c r="G183" s="14">
        <f t="shared" si="18"/>
        <v>0</v>
      </c>
      <c r="H183" s="14" t="e">
        <f t="shared" si="19"/>
        <v>#DIV/0!</v>
      </c>
      <c r="I183" s="73">
        <f>I184</f>
        <v>0</v>
      </c>
      <c r="J183" s="73">
        <f>J184</f>
        <v>0</v>
      </c>
      <c r="K183" s="73">
        <f>K184</f>
        <v>0</v>
      </c>
      <c r="L183" s="73">
        <f>L184</f>
        <v>0</v>
      </c>
      <c r="M183" s="14">
        <f t="shared" si="20"/>
        <v>0</v>
      </c>
      <c r="N183" s="14" t="e">
        <f t="shared" si="25"/>
        <v>#DIV/0!</v>
      </c>
      <c r="O183" s="14">
        <f t="shared" si="21"/>
        <v>0</v>
      </c>
      <c r="P183" s="14">
        <f t="shared" si="21"/>
        <v>0</v>
      </c>
      <c r="Q183" s="14">
        <f t="shared" si="21"/>
        <v>0</v>
      </c>
      <c r="R183" s="14">
        <f t="shared" si="21"/>
        <v>0</v>
      </c>
      <c r="S183" s="14">
        <f t="shared" si="22"/>
        <v>0</v>
      </c>
      <c r="T183" s="14" t="e">
        <f t="shared" si="23"/>
        <v>#DIV/0!</v>
      </c>
    </row>
    <row r="184" spans="1:20" s="16" customFormat="1" ht="15.75" hidden="1">
      <c r="A184" s="62">
        <v>150100</v>
      </c>
      <c r="B184" s="63" t="s">
        <v>409</v>
      </c>
      <c r="C184" s="53"/>
      <c r="D184" s="53"/>
      <c r="E184" s="53"/>
      <c r="F184" s="53"/>
      <c r="G184" s="14">
        <f t="shared" si="18"/>
        <v>0</v>
      </c>
      <c r="H184" s="14" t="e">
        <f t="shared" si="19"/>
        <v>#DIV/0!</v>
      </c>
      <c r="I184" s="53"/>
      <c r="J184" s="53">
        <f>J185+J186</f>
        <v>0</v>
      </c>
      <c r="K184" s="53">
        <f>K185+K186</f>
        <v>0</v>
      </c>
      <c r="L184" s="53">
        <f>L185+L186</f>
        <v>0</v>
      </c>
      <c r="M184" s="14">
        <f t="shared" si="20"/>
        <v>0</v>
      </c>
      <c r="N184" s="14" t="e">
        <f t="shared" si="25"/>
        <v>#DIV/0!</v>
      </c>
      <c r="O184" s="14">
        <f t="shared" si="21"/>
        <v>0</v>
      </c>
      <c r="P184" s="14">
        <f t="shared" si="21"/>
        <v>0</v>
      </c>
      <c r="Q184" s="14">
        <f t="shared" si="21"/>
        <v>0</v>
      </c>
      <c r="R184" s="14">
        <f t="shared" si="21"/>
        <v>0</v>
      </c>
      <c r="S184" s="14">
        <f t="shared" si="22"/>
        <v>0</v>
      </c>
      <c r="T184" s="14" t="e">
        <f t="shared" si="23"/>
        <v>#DIV/0!</v>
      </c>
    </row>
    <row r="185" spans="1:20" s="16" customFormat="1" ht="15.75" hidden="1">
      <c r="A185" s="65" t="s">
        <v>410</v>
      </c>
      <c r="B185" s="52" t="s">
        <v>411</v>
      </c>
      <c r="C185" s="53"/>
      <c r="D185" s="53"/>
      <c r="E185" s="53"/>
      <c r="F185" s="53"/>
      <c r="G185" s="14">
        <f t="shared" si="18"/>
        <v>0</v>
      </c>
      <c r="H185" s="14" t="e">
        <f t="shared" si="19"/>
        <v>#DIV/0!</v>
      </c>
      <c r="I185" s="53"/>
      <c r="J185" s="53"/>
      <c r="K185" s="53">
        <v>0</v>
      </c>
      <c r="L185" s="53">
        <v>0</v>
      </c>
      <c r="M185" s="14">
        <f t="shared" si="20"/>
        <v>0</v>
      </c>
      <c r="N185" s="14" t="e">
        <f t="shared" si="25"/>
        <v>#DIV/0!</v>
      </c>
      <c r="O185" s="14">
        <f t="shared" si="21"/>
        <v>0</v>
      </c>
      <c r="P185" s="14">
        <f t="shared" si="21"/>
        <v>0</v>
      </c>
      <c r="Q185" s="14">
        <f t="shared" si="21"/>
        <v>0</v>
      </c>
      <c r="R185" s="14">
        <f t="shared" si="21"/>
        <v>0</v>
      </c>
      <c r="S185" s="14">
        <f t="shared" si="22"/>
        <v>0</v>
      </c>
      <c r="T185" s="14" t="e">
        <f t="shared" si="23"/>
        <v>#DIV/0!</v>
      </c>
    </row>
    <row r="186" spans="1:20" s="16" customFormat="1" ht="15.75" hidden="1">
      <c r="A186" s="62" t="s">
        <v>412</v>
      </c>
      <c r="B186" s="63" t="s">
        <v>413</v>
      </c>
      <c r="C186" s="53"/>
      <c r="D186" s="53"/>
      <c r="E186" s="53"/>
      <c r="F186" s="69"/>
      <c r="G186" s="14">
        <f t="shared" si="18"/>
        <v>0</v>
      </c>
      <c r="H186" s="14" t="e">
        <f t="shared" si="19"/>
        <v>#DIV/0!</v>
      </c>
      <c r="I186" s="53"/>
      <c r="J186" s="53"/>
      <c r="K186" s="53"/>
      <c r="L186" s="69">
        <v>0</v>
      </c>
      <c r="M186" s="14">
        <f t="shared" si="20"/>
        <v>0</v>
      </c>
      <c r="N186" s="14" t="e">
        <f t="shared" si="25"/>
        <v>#DIV/0!</v>
      </c>
      <c r="O186" s="14">
        <f t="shared" si="21"/>
        <v>0</v>
      </c>
      <c r="P186" s="14">
        <f t="shared" si="21"/>
        <v>0</v>
      </c>
      <c r="Q186" s="14">
        <f t="shared" si="21"/>
        <v>0</v>
      </c>
      <c r="R186" s="14">
        <f t="shared" si="21"/>
        <v>0</v>
      </c>
      <c r="S186" s="14">
        <f t="shared" si="22"/>
        <v>0</v>
      </c>
      <c r="T186" s="14" t="e">
        <f t="shared" si="23"/>
        <v>#DIV/0!</v>
      </c>
    </row>
    <row r="187" spans="1:20" s="16" customFormat="1" ht="31.5" hidden="1">
      <c r="A187" s="62">
        <v>160000</v>
      </c>
      <c r="B187" s="67" t="s">
        <v>414</v>
      </c>
      <c r="C187" s="119">
        <f>C188+C191+C193+SUM(C194:C199)+C201</f>
        <v>0</v>
      </c>
      <c r="D187" s="119">
        <f>D188+D191+D193+SUM(D194:D199)+D201</f>
        <v>0</v>
      </c>
      <c r="E187" s="119">
        <f>E188+E191+E193+SUM(E194:E199)+E201</f>
        <v>0</v>
      </c>
      <c r="F187" s="119">
        <f>F188+F191+F193+SUM(F194:F199)+F201</f>
        <v>0</v>
      </c>
      <c r="G187" s="14">
        <f t="shared" si="18"/>
        <v>0</v>
      </c>
      <c r="H187" s="14" t="e">
        <f t="shared" si="19"/>
        <v>#DIV/0!</v>
      </c>
      <c r="I187" s="119">
        <f>I188+I191+I193+SUM(I194:I199)+I201</f>
        <v>0</v>
      </c>
      <c r="J187" s="119">
        <f>J188+J191+J193+SUM(J194:J199)+J201</f>
        <v>0</v>
      </c>
      <c r="K187" s="119">
        <f>K188+K191+K193+SUM(K194:K199)+K201</f>
        <v>0</v>
      </c>
      <c r="L187" s="119">
        <f>L188+L191+L193+SUM(L194:L199)+L201</f>
        <v>0</v>
      </c>
      <c r="M187" s="14">
        <f t="shared" si="20"/>
        <v>0</v>
      </c>
      <c r="N187" s="14" t="e">
        <f t="shared" si="25"/>
        <v>#DIV/0!</v>
      </c>
      <c r="O187" s="14">
        <f t="shared" si="21"/>
        <v>0</v>
      </c>
      <c r="P187" s="14">
        <f t="shared" si="21"/>
        <v>0</v>
      </c>
      <c r="Q187" s="14">
        <f t="shared" si="21"/>
        <v>0</v>
      </c>
      <c r="R187" s="14">
        <f t="shared" si="21"/>
        <v>0</v>
      </c>
      <c r="S187" s="14">
        <f t="shared" si="22"/>
        <v>0</v>
      </c>
      <c r="T187" s="14" t="e">
        <f t="shared" si="23"/>
        <v>#DIV/0!</v>
      </c>
    </row>
    <row r="188" spans="1:20" s="16" customFormat="1" ht="15" customHeight="1" hidden="1">
      <c r="A188" s="62">
        <v>160100</v>
      </c>
      <c r="B188" s="63" t="s">
        <v>415</v>
      </c>
      <c r="C188" s="53"/>
      <c r="D188" s="53"/>
      <c r="E188" s="53"/>
      <c r="F188" s="53"/>
      <c r="G188" s="14">
        <f t="shared" si="18"/>
        <v>0</v>
      </c>
      <c r="H188" s="14" t="e">
        <f t="shared" si="19"/>
        <v>#DIV/0!</v>
      </c>
      <c r="I188" s="53"/>
      <c r="J188" s="53"/>
      <c r="K188" s="53"/>
      <c r="L188" s="53"/>
      <c r="M188" s="14">
        <f t="shared" si="20"/>
        <v>0</v>
      </c>
      <c r="N188" s="14" t="e">
        <f t="shared" si="25"/>
        <v>#DIV/0!</v>
      </c>
      <c r="O188" s="14">
        <f t="shared" si="21"/>
        <v>0</v>
      </c>
      <c r="P188" s="14">
        <f t="shared" si="21"/>
        <v>0</v>
      </c>
      <c r="Q188" s="14">
        <f t="shared" si="21"/>
        <v>0</v>
      </c>
      <c r="R188" s="14">
        <f t="shared" si="21"/>
        <v>0</v>
      </c>
      <c r="S188" s="14">
        <f t="shared" si="22"/>
        <v>0</v>
      </c>
      <c r="T188" s="14" t="e">
        <f t="shared" si="23"/>
        <v>#DIV/0!</v>
      </c>
    </row>
    <row r="189" spans="1:20" s="16" customFormat="1" ht="0.75" customHeight="1" hidden="1">
      <c r="A189" s="65" t="s">
        <v>416</v>
      </c>
      <c r="B189" s="52" t="s">
        <v>417</v>
      </c>
      <c r="C189" s="53"/>
      <c r="D189" s="53"/>
      <c r="E189" s="53"/>
      <c r="F189" s="53">
        <v>1.4</v>
      </c>
      <c r="G189" s="14">
        <f t="shared" si="18"/>
        <v>1.4</v>
      </c>
      <c r="H189" s="14" t="e">
        <f t="shared" si="19"/>
        <v>#DIV/0!</v>
      </c>
      <c r="I189" s="53"/>
      <c r="J189" s="53"/>
      <c r="K189" s="53"/>
      <c r="L189" s="53"/>
      <c r="M189" s="14">
        <f t="shared" si="20"/>
        <v>0</v>
      </c>
      <c r="N189" s="14" t="e">
        <f t="shared" si="25"/>
        <v>#DIV/0!</v>
      </c>
      <c r="O189" s="14">
        <f t="shared" si="21"/>
        <v>0</v>
      </c>
      <c r="P189" s="14">
        <f t="shared" si="21"/>
        <v>0</v>
      </c>
      <c r="Q189" s="14">
        <f t="shared" si="21"/>
        <v>0</v>
      </c>
      <c r="R189" s="14">
        <f t="shared" si="21"/>
        <v>1.4</v>
      </c>
      <c r="S189" s="14">
        <f t="shared" si="22"/>
        <v>1.4</v>
      </c>
      <c r="T189" s="14" t="e">
        <f t="shared" si="23"/>
        <v>#DIV/0!</v>
      </c>
    </row>
    <row r="190" spans="1:20" s="16" customFormat="1" ht="15.75" customHeight="1" hidden="1">
      <c r="A190" s="65" t="s">
        <v>418</v>
      </c>
      <c r="B190" s="52" t="s">
        <v>419</v>
      </c>
      <c r="C190" s="53"/>
      <c r="D190" s="53"/>
      <c r="E190" s="53"/>
      <c r="F190" s="53"/>
      <c r="G190" s="14">
        <f t="shared" si="18"/>
        <v>0</v>
      </c>
      <c r="H190" s="14" t="e">
        <f t="shared" si="19"/>
        <v>#DIV/0!</v>
      </c>
      <c r="I190" s="53"/>
      <c r="J190" s="53"/>
      <c r="K190" s="53"/>
      <c r="L190" s="53"/>
      <c r="M190" s="14">
        <f t="shared" si="20"/>
        <v>0</v>
      </c>
      <c r="N190" s="14" t="e">
        <f t="shared" si="25"/>
        <v>#DIV/0!</v>
      </c>
      <c r="O190" s="14">
        <f t="shared" si="21"/>
        <v>0</v>
      </c>
      <c r="P190" s="14">
        <f t="shared" si="21"/>
        <v>0</v>
      </c>
      <c r="Q190" s="14">
        <f t="shared" si="21"/>
        <v>0</v>
      </c>
      <c r="R190" s="14">
        <f t="shared" si="21"/>
        <v>0</v>
      </c>
      <c r="S190" s="14">
        <f t="shared" si="22"/>
        <v>0</v>
      </c>
      <c r="T190" s="14" t="e">
        <f t="shared" si="23"/>
        <v>#DIV/0!</v>
      </c>
    </row>
    <row r="191" spans="1:20" s="16" customFormat="1" ht="14.25" customHeight="1" hidden="1">
      <c r="A191" s="62">
        <v>160200</v>
      </c>
      <c r="B191" s="63" t="s">
        <v>420</v>
      </c>
      <c r="C191" s="64">
        <v>0</v>
      </c>
      <c r="D191" s="64"/>
      <c r="E191" s="64"/>
      <c r="F191" s="64"/>
      <c r="G191" s="14">
        <f t="shared" si="18"/>
        <v>0</v>
      </c>
      <c r="H191" s="14" t="e">
        <f t="shared" si="19"/>
        <v>#DIV/0!</v>
      </c>
      <c r="I191" s="64"/>
      <c r="J191" s="64"/>
      <c r="K191" s="64"/>
      <c r="L191" s="64"/>
      <c r="M191" s="14">
        <f t="shared" si="20"/>
        <v>0</v>
      </c>
      <c r="N191" s="14" t="e">
        <f t="shared" si="25"/>
        <v>#DIV/0!</v>
      </c>
      <c r="O191" s="14">
        <f t="shared" si="21"/>
        <v>0</v>
      </c>
      <c r="P191" s="14">
        <f t="shared" si="21"/>
        <v>0</v>
      </c>
      <c r="Q191" s="14">
        <f t="shared" si="21"/>
        <v>0</v>
      </c>
      <c r="R191" s="14">
        <f t="shared" si="21"/>
        <v>0</v>
      </c>
      <c r="S191" s="14">
        <f t="shared" si="22"/>
        <v>0</v>
      </c>
      <c r="T191" s="14" t="e">
        <f t="shared" si="23"/>
        <v>#DIV/0!</v>
      </c>
    </row>
    <row r="192" spans="1:20" s="16" customFormat="1" ht="31.5" hidden="1">
      <c r="A192" s="65" t="s">
        <v>421</v>
      </c>
      <c r="B192" s="52" t="s">
        <v>422</v>
      </c>
      <c r="C192" s="53">
        <v>0</v>
      </c>
      <c r="D192" s="53"/>
      <c r="E192" s="53"/>
      <c r="F192" s="53"/>
      <c r="G192" s="14">
        <f t="shared" si="18"/>
        <v>0</v>
      </c>
      <c r="H192" s="14" t="e">
        <f t="shared" si="19"/>
        <v>#DIV/0!</v>
      </c>
      <c r="I192" s="53"/>
      <c r="J192" s="53"/>
      <c r="K192" s="53"/>
      <c r="L192" s="53"/>
      <c r="M192" s="14">
        <f t="shared" si="20"/>
        <v>0</v>
      </c>
      <c r="N192" s="14" t="e">
        <f t="shared" si="25"/>
        <v>#DIV/0!</v>
      </c>
      <c r="O192" s="14">
        <f t="shared" si="21"/>
        <v>0</v>
      </c>
      <c r="P192" s="14">
        <f t="shared" si="21"/>
        <v>0</v>
      </c>
      <c r="Q192" s="14">
        <f t="shared" si="21"/>
        <v>0</v>
      </c>
      <c r="R192" s="14">
        <f t="shared" si="21"/>
        <v>0</v>
      </c>
      <c r="S192" s="14">
        <f t="shared" si="22"/>
        <v>0</v>
      </c>
      <c r="T192" s="14" t="e">
        <f t="shared" si="23"/>
        <v>#DIV/0!</v>
      </c>
    </row>
    <row r="193" spans="1:20" s="16" customFormat="1" ht="15.75" hidden="1">
      <c r="A193" s="62">
        <v>160300</v>
      </c>
      <c r="B193" s="63" t="s">
        <v>423</v>
      </c>
      <c r="C193" s="53">
        <v>0</v>
      </c>
      <c r="D193" s="53"/>
      <c r="E193" s="53"/>
      <c r="F193" s="53"/>
      <c r="G193" s="14">
        <f t="shared" si="18"/>
        <v>0</v>
      </c>
      <c r="H193" s="14" t="e">
        <f t="shared" si="19"/>
        <v>#DIV/0!</v>
      </c>
      <c r="I193" s="53"/>
      <c r="J193" s="53"/>
      <c r="K193" s="53"/>
      <c r="L193" s="53"/>
      <c r="M193" s="14">
        <f t="shared" si="20"/>
        <v>0</v>
      </c>
      <c r="N193" s="14" t="e">
        <f t="shared" si="25"/>
        <v>#DIV/0!</v>
      </c>
      <c r="O193" s="14">
        <f t="shared" si="21"/>
        <v>0</v>
      </c>
      <c r="P193" s="14">
        <f t="shared" si="21"/>
        <v>0</v>
      </c>
      <c r="Q193" s="14">
        <f t="shared" si="21"/>
        <v>0</v>
      </c>
      <c r="R193" s="14">
        <f t="shared" si="21"/>
        <v>0</v>
      </c>
      <c r="S193" s="14">
        <f t="shared" si="22"/>
        <v>0</v>
      </c>
      <c r="T193" s="14" t="e">
        <f t="shared" si="23"/>
        <v>#DIV/0!</v>
      </c>
    </row>
    <row r="194" spans="1:20" s="16" customFormat="1" ht="31.5" hidden="1">
      <c r="A194" s="62" t="s">
        <v>424</v>
      </c>
      <c r="B194" s="63" t="s">
        <v>425</v>
      </c>
      <c r="C194" s="53"/>
      <c r="D194" s="53"/>
      <c r="E194" s="53"/>
      <c r="F194" s="53"/>
      <c r="G194" s="14">
        <f t="shared" si="18"/>
        <v>0</v>
      </c>
      <c r="H194" s="14" t="e">
        <f t="shared" si="19"/>
        <v>#DIV/0!</v>
      </c>
      <c r="I194" s="53"/>
      <c r="J194" s="53"/>
      <c r="K194" s="53"/>
      <c r="L194" s="53"/>
      <c r="M194" s="14">
        <f t="shared" si="20"/>
        <v>0</v>
      </c>
      <c r="N194" s="14" t="e">
        <f t="shared" si="25"/>
        <v>#DIV/0!</v>
      </c>
      <c r="O194" s="14">
        <f t="shared" si="21"/>
        <v>0</v>
      </c>
      <c r="P194" s="14">
        <f t="shared" si="21"/>
        <v>0</v>
      </c>
      <c r="Q194" s="14">
        <f t="shared" si="21"/>
        <v>0</v>
      </c>
      <c r="R194" s="14">
        <f t="shared" si="21"/>
        <v>0</v>
      </c>
      <c r="S194" s="14">
        <f t="shared" si="22"/>
        <v>0</v>
      </c>
      <c r="T194" s="14" t="e">
        <f t="shared" si="23"/>
        <v>#DIV/0!</v>
      </c>
    </row>
    <row r="195" spans="1:20" s="16" customFormat="1" ht="15.75" hidden="1">
      <c r="A195" s="62" t="s">
        <v>426</v>
      </c>
      <c r="B195" s="63" t="s">
        <v>427</v>
      </c>
      <c r="C195" s="53"/>
      <c r="D195" s="53"/>
      <c r="E195" s="53"/>
      <c r="F195" s="53"/>
      <c r="G195" s="14">
        <f t="shared" si="18"/>
        <v>0</v>
      </c>
      <c r="H195" s="14" t="e">
        <f t="shared" si="19"/>
        <v>#DIV/0!</v>
      </c>
      <c r="I195" s="53"/>
      <c r="J195" s="53"/>
      <c r="K195" s="53"/>
      <c r="L195" s="53"/>
      <c r="M195" s="14">
        <f t="shared" si="20"/>
        <v>0</v>
      </c>
      <c r="N195" s="14" t="e">
        <f t="shared" si="25"/>
        <v>#DIV/0!</v>
      </c>
      <c r="O195" s="14">
        <f t="shared" si="21"/>
        <v>0</v>
      </c>
      <c r="P195" s="14">
        <f t="shared" si="21"/>
        <v>0</v>
      </c>
      <c r="Q195" s="14">
        <f t="shared" si="21"/>
        <v>0</v>
      </c>
      <c r="R195" s="14">
        <f t="shared" si="21"/>
        <v>0</v>
      </c>
      <c r="S195" s="14">
        <f t="shared" si="22"/>
        <v>0</v>
      </c>
      <c r="T195" s="14" t="e">
        <f t="shared" si="23"/>
        <v>#DIV/0!</v>
      </c>
    </row>
    <row r="196" spans="1:20" s="16" customFormat="1" ht="15.75" hidden="1">
      <c r="A196" s="62" t="s">
        <v>428</v>
      </c>
      <c r="B196" s="63" t="s">
        <v>429</v>
      </c>
      <c r="C196" s="53"/>
      <c r="D196" s="53"/>
      <c r="E196" s="53"/>
      <c r="F196" s="53"/>
      <c r="G196" s="14">
        <f t="shared" si="18"/>
        <v>0</v>
      </c>
      <c r="H196" s="14" t="e">
        <f t="shared" si="19"/>
        <v>#DIV/0!</v>
      </c>
      <c r="I196" s="53"/>
      <c r="J196" s="53"/>
      <c r="K196" s="53"/>
      <c r="L196" s="53"/>
      <c r="M196" s="14">
        <f t="shared" si="20"/>
        <v>0</v>
      </c>
      <c r="N196" s="14" t="e">
        <f t="shared" si="25"/>
        <v>#DIV/0!</v>
      </c>
      <c r="O196" s="14">
        <f t="shared" si="21"/>
        <v>0</v>
      </c>
      <c r="P196" s="14">
        <f t="shared" si="21"/>
        <v>0</v>
      </c>
      <c r="Q196" s="14">
        <f t="shared" si="21"/>
        <v>0</v>
      </c>
      <c r="R196" s="14">
        <f t="shared" si="21"/>
        <v>0</v>
      </c>
      <c r="S196" s="14">
        <f t="shared" si="22"/>
        <v>0</v>
      </c>
      <c r="T196" s="14" t="e">
        <f t="shared" si="23"/>
        <v>#DIV/0!</v>
      </c>
    </row>
    <row r="197" spans="1:20" s="16" customFormat="1" ht="31.5" hidden="1">
      <c r="A197" s="62" t="s">
        <v>430</v>
      </c>
      <c r="B197" s="63" t="s">
        <v>431</v>
      </c>
      <c r="C197" s="53"/>
      <c r="D197" s="53"/>
      <c r="E197" s="53"/>
      <c r="F197" s="53"/>
      <c r="G197" s="14">
        <f t="shared" si="18"/>
        <v>0</v>
      </c>
      <c r="H197" s="14" t="e">
        <f t="shared" si="19"/>
        <v>#DIV/0!</v>
      </c>
      <c r="I197" s="53"/>
      <c r="J197" s="53"/>
      <c r="K197" s="53"/>
      <c r="L197" s="53"/>
      <c r="M197" s="14">
        <f t="shared" si="20"/>
        <v>0</v>
      </c>
      <c r="N197" s="14" t="e">
        <f t="shared" si="25"/>
        <v>#DIV/0!</v>
      </c>
      <c r="O197" s="14">
        <f t="shared" si="21"/>
        <v>0</v>
      </c>
      <c r="P197" s="14">
        <f t="shared" si="21"/>
        <v>0</v>
      </c>
      <c r="Q197" s="14">
        <f t="shared" si="21"/>
        <v>0</v>
      </c>
      <c r="R197" s="14">
        <f t="shared" si="21"/>
        <v>0</v>
      </c>
      <c r="S197" s="14">
        <f t="shared" si="22"/>
        <v>0</v>
      </c>
      <c r="T197" s="14" t="e">
        <f t="shared" si="23"/>
        <v>#DIV/0!</v>
      </c>
    </row>
    <row r="198" spans="1:20" s="16" customFormat="1" ht="15.75" hidden="1">
      <c r="A198" s="62" t="s">
        <v>432</v>
      </c>
      <c r="B198" s="63" t="s">
        <v>433</v>
      </c>
      <c r="C198" s="53"/>
      <c r="D198" s="53"/>
      <c r="E198" s="53"/>
      <c r="F198" s="53"/>
      <c r="G198" s="14">
        <f t="shared" si="18"/>
        <v>0</v>
      </c>
      <c r="H198" s="14" t="e">
        <f t="shared" si="19"/>
        <v>#DIV/0!</v>
      </c>
      <c r="I198" s="53"/>
      <c r="J198" s="53"/>
      <c r="K198" s="53"/>
      <c r="L198" s="53"/>
      <c r="M198" s="14">
        <f t="shared" si="20"/>
        <v>0</v>
      </c>
      <c r="N198" s="14" t="e">
        <f t="shared" si="25"/>
        <v>#DIV/0!</v>
      </c>
      <c r="O198" s="14">
        <f t="shared" si="21"/>
        <v>0</v>
      </c>
      <c r="P198" s="14">
        <f t="shared" si="21"/>
        <v>0</v>
      </c>
      <c r="Q198" s="14">
        <f t="shared" si="21"/>
        <v>0</v>
      </c>
      <c r="R198" s="14">
        <f t="shared" si="21"/>
        <v>0</v>
      </c>
      <c r="S198" s="14">
        <f t="shared" si="22"/>
        <v>0</v>
      </c>
      <c r="T198" s="14" t="e">
        <f t="shared" si="23"/>
        <v>#DIV/0!</v>
      </c>
    </row>
    <row r="199" spans="1:20" s="16" customFormat="1" ht="45.75" customHeight="1" hidden="1">
      <c r="A199" s="62" t="s">
        <v>434</v>
      </c>
      <c r="B199" s="63" t="s">
        <v>435</v>
      </c>
      <c r="C199" s="53"/>
      <c r="D199" s="53"/>
      <c r="E199" s="53"/>
      <c r="F199" s="53"/>
      <c r="G199" s="14">
        <f t="shared" si="18"/>
        <v>0</v>
      </c>
      <c r="H199" s="14" t="e">
        <f t="shared" si="19"/>
        <v>#DIV/0!</v>
      </c>
      <c r="I199" s="53"/>
      <c r="J199" s="53"/>
      <c r="K199" s="53"/>
      <c r="L199" s="53"/>
      <c r="M199" s="14">
        <f t="shared" si="20"/>
        <v>0</v>
      </c>
      <c r="N199" s="14" t="e">
        <f t="shared" si="25"/>
        <v>#DIV/0!</v>
      </c>
      <c r="O199" s="14">
        <f t="shared" si="21"/>
        <v>0</v>
      </c>
      <c r="P199" s="14">
        <f t="shared" si="21"/>
        <v>0</v>
      </c>
      <c r="Q199" s="14">
        <f t="shared" si="21"/>
        <v>0</v>
      </c>
      <c r="R199" s="14">
        <f t="shared" si="21"/>
        <v>0</v>
      </c>
      <c r="S199" s="14">
        <f t="shared" si="22"/>
        <v>0</v>
      </c>
      <c r="T199" s="14" t="e">
        <f t="shared" si="23"/>
        <v>#DIV/0!</v>
      </c>
    </row>
    <row r="200" spans="1:20" s="16" customFormat="1" ht="0.75" customHeight="1">
      <c r="A200" s="65">
        <v>160903</v>
      </c>
      <c r="B200" s="52" t="s">
        <v>436</v>
      </c>
      <c r="C200" s="53"/>
      <c r="D200" s="53">
        <v>150</v>
      </c>
      <c r="E200" s="53">
        <v>150</v>
      </c>
      <c r="F200" s="53">
        <v>0</v>
      </c>
      <c r="G200" s="14">
        <f aca="true" t="shared" si="26" ref="G200:G265">F200-D200</f>
        <v>-150</v>
      </c>
      <c r="H200" s="14">
        <f aca="true" t="shared" si="27" ref="H200:H265">F200/D200*100</f>
        <v>0</v>
      </c>
      <c r="I200" s="53">
        <v>75</v>
      </c>
      <c r="J200" s="53"/>
      <c r="K200" s="53"/>
      <c r="L200" s="53">
        <v>5</v>
      </c>
      <c r="M200" s="14">
        <f aca="true" t="shared" si="28" ref="M200:M265">L200-J200</f>
        <v>5</v>
      </c>
      <c r="N200" s="14" t="e">
        <f t="shared" si="25"/>
        <v>#DIV/0!</v>
      </c>
      <c r="O200" s="14">
        <f aca="true" t="shared" si="29" ref="O200:R265">I200+C200</f>
        <v>75</v>
      </c>
      <c r="P200" s="14">
        <f t="shared" si="29"/>
        <v>150</v>
      </c>
      <c r="Q200" s="14">
        <f t="shared" si="29"/>
        <v>150</v>
      </c>
      <c r="R200" s="14">
        <f t="shared" si="29"/>
        <v>5</v>
      </c>
      <c r="S200" s="14">
        <f aca="true" t="shared" si="30" ref="S200:S265">R200-P200</f>
        <v>-145</v>
      </c>
      <c r="T200" s="14">
        <f aca="true" t="shared" si="31" ref="T200:T265">R200/P200*100</f>
        <v>3.3333333333333335</v>
      </c>
    </row>
    <row r="201" spans="1:20" s="16" customFormat="1" ht="29.25" customHeight="1" hidden="1">
      <c r="A201" s="62">
        <v>161000</v>
      </c>
      <c r="B201" s="63" t="s">
        <v>437</v>
      </c>
      <c r="C201" s="53"/>
      <c r="D201" s="53"/>
      <c r="E201" s="53"/>
      <c r="F201" s="53"/>
      <c r="G201" s="14">
        <f t="shared" si="26"/>
        <v>0</v>
      </c>
      <c r="H201" s="14" t="e">
        <f t="shared" si="27"/>
        <v>#DIV/0!</v>
      </c>
      <c r="I201" s="53"/>
      <c r="J201" s="53"/>
      <c r="K201" s="53"/>
      <c r="L201" s="53"/>
      <c r="M201" s="14">
        <f t="shared" si="28"/>
        <v>0</v>
      </c>
      <c r="N201" s="14" t="e">
        <f t="shared" si="25"/>
        <v>#DIV/0!</v>
      </c>
      <c r="O201" s="14">
        <f t="shared" si="29"/>
        <v>0</v>
      </c>
      <c r="P201" s="14">
        <f t="shared" si="29"/>
        <v>0</v>
      </c>
      <c r="Q201" s="14">
        <f t="shared" si="29"/>
        <v>0</v>
      </c>
      <c r="R201" s="14">
        <f t="shared" si="29"/>
        <v>0</v>
      </c>
      <c r="S201" s="14">
        <f t="shared" si="30"/>
        <v>0</v>
      </c>
      <c r="T201" s="14" t="e">
        <f t="shared" si="31"/>
        <v>#DIV/0!</v>
      </c>
    </row>
    <row r="202" spans="1:20" s="16" customFormat="1" ht="25.5" customHeight="1">
      <c r="A202" s="70" t="s">
        <v>438</v>
      </c>
      <c r="B202" s="71" t="s">
        <v>93</v>
      </c>
      <c r="C202" s="120">
        <f>C204</f>
        <v>2845</v>
      </c>
      <c r="D202" s="168">
        <f>D204+D203</f>
        <v>3462.1</v>
      </c>
      <c r="E202" s="168">
        <f>E204+E203</f>
        <v>968.5</v>
      </c>
      <c r="F202" s="168">
        <f>F204+F203</f>
        <v>2061.4</v>
      </c>
      <c r="G202" s="14">
        <f t="shared" si="26"/>
        <v>-1400.6999999999998</v>
      </c>
      <c r="H202" s="14">
        <f t="shared" si="27"/>
        <v>59.54189653678404</v>
      </c>
      <c r="I202" s="53"/>
      <c r="J202" s="164">
        <f>J203+J204</f>
        <v>143.9</v>
      </c>
      <c r="K202" s="53">
        <f>K203+K204</f>
        <v>0</v>
      </c>
      <c r="L202" s="53">
        <f>L203+L204</f>
        <v>67.8</v>
      </c>
      <c r="M202" s="14">
        <f t="shared" si="28"/>
        <v>-76.10000000000001</v>
      </c>
      <c r="N202" s="14">
        <f t="shared" si="25"/>
        <v>47.11605281445448</v>
      </c>
      <c r="O202" s="14">
        <f t="shared" si="29"/>
        <v>2845</v>
      </c>
      <c r="P202" s="14">
        <f t="shared" si="29"/>
        <v>3606</v>
      </c>
      <c r="Q202" s="14">
        <f t="shared" si="29"/>
        <v>968.5</v>
      </c>
      <c r="R202" s="14">
        <f t="shared" si="29"/>
        <v>2129.2000000000003</v>
      </c>
      <c r="S202" s="14">
        <f t="shared" si="30"/>
        <v>-1476.7999999999997</v>
      </c>
      <c r="T202" s="14">
        <f t="shared" si="31"/>
        <v>59.046034387132565</v>
      </c>
    </row>
    <row r="203" spans="1:20" s="16" customFormat="1" ht="25.5" customHeight="1">
      <c r="A203" s="66" t="s">
        <v>614</v>
      </c>
      <c r="B203" s="71"/>
      <c r="C203" s="120"/>
      <c r="D203" s="120">
        <v>125.9</v>
      </c>
      <c r="E203" s="120"/>
      <c r="F203" s="120">
        <v>40.9</v>
      </c>
      <c r="G203" s="14">
        <f t="shared" si="26"/>
        <v>-85</v>
      </c>
      <c r="H203" s="14">
        <f t="shared" si="27"/>
        <v>32.48610007942811</v>
      </c>
      <c r="I203" s="53"/>
      <c r="J203" s="53">
        <v>0</v>
      </c>
      <c r="K203" s="53"/>
      <c r="L203" s="53"/>
      <c r="M203" s="14"/>
      <c r="N203" s="14"/>
      <c r="O203" s="14"/>
      <c r="P203" s="14"/>
      <c r="Q203" s="14"/>
      <c r="R203" s="14"/>
      <c r="S203" s="14"/>
      <c r="T203" s="14"/>
    </row>
    <row r="204" spans="1:20" s="16" customFormat="1" ht="24.75" customHeight="1">
      <c r="A204" s="66" t="s">
        <v>439</v>
      </c>
      <c r="B204" s="72" t="s">
        <v>440</v>
      </c>
      <c r="C204" s="53">
        <v>2845</v>
      </c>
      <c r="D204" s="53">
        <v>3336.2</v>
      </c>
      <c r="E204" s="53">
        <v>968.5</v>
      </c>
      <c r="F204" s="53">
        <v>2020.5</v>
      </c>
      <c r="G204" s="14">
        <f t="shared" si="26"/>
        <v>-1315.6999999999998</v>
      </c>
      <c r="H204" s="14">
        <f t="shared" si="27"/>
        <v>60.562915892332605</v>
      </c>
      <c r="I204" s="53"/>
      <c r="J204" s="53">
        <v>143.9</v>
      </c>
      <c r="K204" s="53"/>
      <c r="L204" s="53">
        <v>67.8</v>
      </c>
      <c r="M204" s="14">
        <f t="shared" si="28"/>
        <v>-76.10000000000001</v>
      </c>
      <c r="N204" s="14">
        <f t="shared" si="25"/>
        <v>47.11605281445448</v>
      </c>
      <c r="O204" s="14">
        <f t="shared" si="29"/>
        <v>2845</v>
      </c>
      <c r="P204" s="14">
        <f t="shared" si="29"/>
        <v>3480.1</v>
      </c>
      <c r="Q204" s="14">
        <f t="shared" si="29"/>
        <v>968.5</v>
      </c>
      <c r="R204" s="14">
        <f t="shared" si="29"/>
        <v>2088.3</v>
      </c>
      <c r="S204" s="14">
        <f t="shared" si="30"/>
        <v>-1391.7999999999997</v>
      </c>
      <c r="T204" s="14">
        <f t="shared" si="31"/>
        <v>60.00689635355306</v>
      </c>
    </row>
    <row r="205" spans="1:20" s="16" customFormat="1" ht="32.25" customHeight="1">
      <c r="A205" s="62" t="s">
        <v>441</v>
      </c>
      <c r="B205" s="67" t="s">
        <v>442</v>
      </c>
      <c r="C205" s="119">
        <f>C216</f>
        <v>2300</v>
      </c>
      <c r="D205" s="167">
        <f>D216</f>
        <v>2635.8</v>
      </c>
      <c r="E205" s="119">
        <f>E216</f>
        <v>403.8</v>
      </c>
      <c r="F205" s="119">
        <f>F216</f>
        <v>1891.4</v>
      </c>
      <c r="G205" s="14">
        <f t="shared" si="26"/>
        <v>-744.4000000000001</v>
      </c>
      <c r="H205" s="14">
        <f t="shared" si="27"/>
        <v>71.75810000758783</v>
      </c>
      <c r="I205" s="73">
        <f>I206+I210+I212+I215</f>
        <v>0</v>
      </c>
      <c r="J205" s="162">
        <f>J206+J210+J212+J215</f>
        <v>1295.5</v>
      </c>
      <c r="K205" s="73">
        <f>K206+K210+K212+K215</f>
        <v>0</v>
      </c>
      <c r="L205" s="73">
        <f>L206+L210+L212+L215</f>
        <v>1273.5</v>
      </c>
      <c r="M205" s="14">
        <f t="shared" si="28"/>
        <v>-22</v>
      </c>
      <c r="N205" s="14">
        <f t="shared" si="25"/>
        <v>98.3018139714396</v>
      </c>
      <c r="O205" s="14">
        <f t="shared" si="29"/>
        <v>2300</v>
      </c>
      <c r="P205" s="14">
        <f t="shared" si="29"/>
        <v>3931.3</v>
      </c>
      <c r="Q205" s="14">
        <f t="shared" si="29"/>
        <v>403.8</v>
      </c>
      <c r="R205" s="14">
        <f t="shared" si="29"/>
        <v>3164.9</v>
      </c>
      <c r="S205" s="14">
        <f t="shared" si="30"/>
        <v>-766.4000000000001</v>
      </c>
      <c r="T205" s="14">
        <f t="shared" si="31"/>
        <v>80.50517640475161</v>
      </c>
    </row>
    <row r="206" spans="1:20" s="16" customFormat="1" ht="15" customHeight="1" hidden="1">
      <c r="A206" s="62">
        <v>170100</v>
      </c>
      <c r="B206" s="63" t="s">
        <v>443</v>
      </c>
      <c r="C206" s="53">
        <f>C208</f>
        <v>0</v>
      </c>
      <c r="D206" s="53">
        <f>D208</f>
        <v>0</v>
      </c>
      <c r="E206" s="53">
        <f>E208</f>
        <v>0</v>
      </c>
      <c r="F206" s="53">
        <f>F208</f>
        <v>0</v>
      </c>
      <c r="G206" s="14">
        <f t="shared" si="26"/>
        <v>0</v>
      </c>
      <c r="H206" s="14" t="e">
        <f t="shared" si="27"/>
        <v>#DIV/0!</v>
      </c>
      <c r="I206" s="64"/>
      <c r="J206" s="64"/>
      <c r="K206" s="64"/>
      <c r="L206" s="64"/>
      <c r="M206" s="14">
        <f t="shared" si="28"/>
        <v>0</v>
      </c>
      <c r="N206" s="14" t="e">
        <f t="shared" si="25"/>
        <v>#DIV/0!</v>
      </c>
      <c r="O206" s="14">
        <f t="shared" si="29"/>
        <v>0</v>
      </c>
      <c r="P206" s="14">
        <f t="shared" si="29"/>
        <v>0</v>
      </c>
      <c r="Q206" s="14">
        <f t="shared" si="29"/>
        <v>0</v>
      </c>
      <c r="R206" s="14">
        <f t="shared" si="29"/>
        <v>0</v>
      </c>
      <c r="S206" s="14">
        <f t="shared" si="30"/>
        <v>0</v>
      </c>
      <c r="T206" s="14" t="e">
        <f t="shared" si="31"/>
        <v>#DIV/0!</v>
      </c>
    </row>
    <row r="207" spans="1:20" s="16" customFormat="1" ht="15.75" customHeight="1" hidden="1">
      <c r="A207" s="65" t="s">
        <v>444</v>
      </c>
      <c r="B207" s="52" t="s">
        <v>445</v>
      </c>
      <c r="C207" s="53">
        <v>500</v>
      </c>
      <c r="D207" s="53"/>
      <c r="E207" s="53"/>
      <c r="F207" s="53"/>
      <c r="G207" s="14">
        <f t="shared" si="26"/>
        <v>0</v>
      </c>
      <c r="H207" s="14" t="e">
        <f t="shared" si="27"/>
        <v>#DIV/0!</v>
      </c>
      <c r="I207" s="53"/>
      <c r="J207" s="53"/>
      <c r="K207" s="53"/>
      <c r="L207" s="53"/>
      <c r="M207" s="14">
        <f t="shared" si="28"/>
        <v>0</v>
      </c>
      <c r="N207" s="14" t="e">
        <f t="shared" si="25"/>
        <v>#DIV/0!</v>
      </c>
      <c r="O207" s="14">
        <f t="shared" si="29"/>
        <v>500</v>
      </c>
      <c r="P207" s="14">
        <f t="shared" si="29"/>
        <v>0</v>
      </c>
      <c r="Q207" s="14">
        <f t="shared" si="29"/>
        <v>0</v>
      </c>
      <c r="R207" s="14">
        <f t="shared" si="29"/>
        <v>0</v>
      </c>
      <c r="S207" s="14">
        <f t="shared" si="30"/>
        <v>0</v>
      </c>
      <c r="T207" s="14" t="e">
        <f t="shared" si="31"/>
        <v>#DIV/0!</v>
      </c>
    </row>
    <row r="208" spans="1:20" s="16" customFormat="1" ht="15.75" hidden="1">
      <c r="A208" s="65" t="s">
        <v>446</v>
      </c>
      <c r="B208" s="52" t="s">
        <v>447</v>
      </c>
      <c r="C208" s="53"/>
      <c r="D208" s="53"/>
      <c r="E208" s="53"/>
      <c r="F208" s="53"/>
      <c r="G208" s="14">
        <f t="shared" si="26"/>
        <v>0</v>
      </c>
      <c r="H208" s="14" t="e">
        <f t="shared" si="27"/>
        <v>#DIV/0!</v>
      </c>
      <c r="I208" s="53"/>
      <c r="J208" s="53"/>
      <c r="K208" s="53"/>
      <c r="L208" s="53"/>
      <c r="M208" s="14">
        <f t="shared" si="28"/>
        <v>0</v>
      </c>
      <c r="N208" s="14" t="e">
        <f t="shared" si="25"/>
        <v>#DIV/0!</v>
      </c>
      <c r="O208" s="14">
        <f t="shared" si="29"/>
        <v>0</v>
      </c>
      <c r="P208" s="14">
        <f t="shared" si="29"/>
        <v>0</v>
      </c>
      <c r="Q208" s="14">
        <f t="shared" si="29"/>
        <v>0</v>
      </c>
      <c r="R208" s="14">
        <f t="shared" si="29"/>
        <v>0</v>
      </c>
      <c r="S208" s="14">
        <f t="shared" si="30"/>
        <v>0</v>
      </c>
      <c r="T208" s="14" t="e">
        <f t="shared" si="31"/>
        <v>#DIV/0!</v>
      </c>
    </row>
    <row r="209" spans="1:20" s="16" customFormat="1" ht="15.75" customHeight="1" hidden="1">
      <c r="A209" s="62">
        <v>170200</v>
      </c>
      <c r="B209" s="63" t="s">
        <v>448</v>
      </c>
      <c r="C209" s="53"/>
      <c r="D209" s="53"/>
      <c r="E209" s="53"/>
      <c r="F209" s="53"/>
      <c r="G209" s="14">
        <f t="shared" si="26"/>
        <v>0</v>
      </c>
      <c r="H209" s="14" t="e">
        <f t="shared" si="27"/>
        <v>#DIV/0!</v>
      </c>
      <c r="I209" s="53"/>
      <c r="J209" s="53"/>
      <c r="K209" s="53"/>
      <c r="L209" s="53"/>
      <c r="M209" s="14">
        <f t="shared" si="28"/>
        <v>0</v>
      </c>
      <c r="N209" s="14" t="e">
        <f t="shared" si="25"/>
        <v>#DIV/0!</v>
      </c>
      <c r="O209" s="14">
        <f t="shared" si="29"/>
        <v>0</v>
      </c>
      <c r="P209" s="14">
        <f t="shared" si="29"/>
        <v>0</v>
      </c>
      <c r="Q209" s="14">
        <f t="shared" si="29"/>
        <v>0</v>
      </c>
      <c r="R209" s="14">
        <f t="shared" si="29"/>
        <v>0</v>
      </c>
      <c r="S209" s="14">
        <f t="shared" si="30"/>
        <v>0</v>
      </c>
      <c r="T209" s="14" t="e">
        <f t="shared" si="31"/>
        <v>#DIV/0!</v>
      </c>
    </row>
    <row r="210" spans="1:20" s="16" customFormat="1" ht="14.25" customHeight="1" hidden="1">
      <c r="A210" s="62">
        <v>170300</v>
      </c>
      <c r="B210" s="63" t="s">
        <v>449</v>
      </c>
      <c r="C210" s="53"/>
      <c r="D210" s="53"/>
      <c r="E210" s="53"/>
      <c r="F210" s="53"/>
      <c r="G210" s="14">
        <f t="shared" si="26"/>
        <v>0</v>
      </c>
      <c r="H210" s="14" t="e">
        <f t="shared" si="27"/>
        <v>#DIV/0!</v>
      </c>
      <c r="I210" s="53"/>
      <c r="J210" s="53"/>
      <c r="K210" s="53"/>
      <c r="L210" s="53"/>
      <c r="M210" s="14">
        <f t="shared" si="28"/>
        <v>0</v>
      </c>
      <c r="N210" s="14" t="e">
        <f t="shared" si="25"/>
        <v>#DIV/0!</v>
      </c>
      <c r="O210" s="14">
        <f t="shared" si="29"/>
        <v>0</v>
      </c>
      <c r="P210" s="14">
        <f t="shared" si="29"/>
        <v>0</v>
      </c>
      <c r="Q210" s="14">
        <f t="shared" si="29"/>
        <v>0</v>
      </c>
      <c r="R210" s="14">
        <f t="shared" si="29"/>
        <v>0</v>
      </c>
      <c r="S210" s="14">
        <f t="shared" si="30"/>
        <v>0</v>
      </c>
      <c r="T210" s="14" t="e">
        <f t="shared" si="31"/>
        <v>#DIV/0!</v>
      </c>
    </row>
    <row r="211" spans="1:20" s="16" customFormat="1" ht="15.75" hidden="1">
      <c r="A211" s="65" t="s">
        <v>450</v>
      </c>
      <c r="B211" s="52" t="s">
        <v>451</v>
      </c>
      <c r="C211" s="53"/>
      <c r="D211" s="53"/>
      <c r="E211" s="53"/>
      <c r="F211" s="53"/>
      <c r="G211" s="14">
        <f t="shared" si="26"/>
        <v>0</v>
      </c>
      <c r="H211" s="14" t="e">
        <f t="shared" si="27"/>
        <v>#DIV/0!</v>
      </c>
      <c r="I211" s="53"/>
      <c r="J211" s="53"/>
      <c r="K211" s="53"/>
      <c r="L211" s="53"/>
      <c r="M211" s="14">
        <f t="shared" si="28"/>
        <v>0</v>
      </c>
      <c r="N211" s="14" t="e">
        <f t="shared" si="25"/>
        <v>#DIV/0!</v>
      </c>
      <c r="O211" s="14">
        <f t="shared" si="29"/>
        <v>0</v>
      </c>
      <c r="P211" s="14">
        <f t="shared" si="29"/>
        <v>0</v>
      </c>
      <c r="Q211" s="14">
        <f t="shared" si="29"/>
        <v>0</v>
      </c>
      <c r="R211" s="14">
        <f t="shared" si="29"/>
        <v>0</v>
      </c>
      <c r="S211" s="14">
        <f t="shared" si="30"/>
        <v>0</v>
      </c>
      <c r="T211" s="14" t="e">
        <f t="shared" si="31"/>
        <v>#DIV/0!</v>
      </c>
    </row>
    <row r="212" spans="1:20" s="16" customFormat="1" ht="15" customHeight="1" hidden="1">
      <c r="A212" s="62">
        <v>170600</v>
      </c>
      <c r="B212" s="63" t="s">
        <v>452</v>
      </c>
      <c r="C212" s="53"/>
      <c r="D212" s="53"/>
      <c r="E212" s="53"/>
      <c r="F212" s="53"/>
      <c r="G212" s="14">
        <f t="shared" si="26"/>
        <v>0</v>
      </c>
      <c r="H212" s="14" t="e">
        <f t="shared" si="27"/>
        <v>#DIV/0!</v>
      </c>
      <c r="I212" s="53"/>
      <c r="J212" s="53"/>
      <c r="K212" s="53"/>
      <c r="L212" s="53"/>
      <c r="M212" s="14">
        <f t="shared" si="28"/>
        <v>0</v>
      </c>
      <c r="N212" s="14" t="e">
        <f t="shared" si="25"/>
        <v>#DIV/0!</v>
      </c>
      <c r="O212" s="14">
        <f t="shared" si="29"/>
        <v>0</v>
      </c>
      <c r="P212" s="14">
        <f t="shared" si="29"/>
        <v>0</v>
      </c>
      <c r="Q212" s="14">
        <f t="shared" si="29"/>
        <v>0</v>
      </c>
      <c r="R212" s="14">
        <f t="shared" si="29"/>
        <v>0</v>
      </c>
      <c r="S212" s="14">
        <f t="shared" si="30"/>
        <v>0</v>
      </c>
      <c r="T212" s="14" t="e">
        <f t="shared" si="31"/>
        <v>#DIV/0!</v>
      </c>
    </row>
    <row r="213" spans="1:20" s="16" customFormat="1" ht="31.5" hidden="1">
      <c r="A213" s="65" t="s">
        <v>453</v>
      </c>
      <c r="B213" s="52" t="s">
        <v>454</v>
      </c>
      <c r="C213" s="53"/>
      <c r="D213" s="53"/>
      <c r="E213" s="53"/>
      <c r="F213" s="53"/>
      <c r="G213" s="14">
        <f t="shared" si="26"/>
        <v>0</v>
      </c>
      <c r="H213" s="14" t="e">
        <f t="shared" si="27"/>
        <v>#DIV/0!</v>
      </c>
      <c r="I213" s="53"/>
      <c r="J213" s="53"/>
      <c r="K213" s="53"/>
      <c r="L213" s="53"/>
      <c r="M213" s="14">
        <f t="shared" si="28"/>
        <v>0</v>
      </c>
      <c r="N213" s="14" t="e">
        <f t="shared" si="25"/>
        <v>#DIV/0!</v>
      </c>
      <c r="O213" s="14">
        <f t="shared" si="29"/>
        <v>0</v>
      </c>
      <c r="P213" s="14">
        <f t="shared" si="29"/>
        <v>0</v>
      </c>
      <c r="Q213" s="14">
        <f t="shared" si="29"/>
        <v>0</v>
      </c>
      <c r="R213" s="14">
        <f t="shared" si="29"/>
        <v>0</v>
      </c>
      <c r="S213" s="14">
        <f t="shared" si="30"/>
        <v>0</v>
      </c>
      <c r="T213" s="14" t="e">
        <f t="shared" si="31"/>
        <v>#DIV/0!</v>
      </c>
    </row>
    <row r="214" spans="1:20" s="16" customFormat="1" ht="15.75" hidden="1">
      <c r="A214" s="59">
        <v>170602</v>
      </c>
      <c r="B214" s="58" t="s">
        <v>455</v>
      </c>
      <c r="C214" s="53"/>
      <c r="D214" s="53"/>
      <c r="E214" s="53"/>
      <c r="F214" s="53"/>
      <c r="G214" s="14">
        <f t="shared" si="26"/>
        <v>0</v>
      </c>
      <c r="H214" s="14" t="e">
        <f t="shared" si="27"/>
        <v>#DIV/0!</v>
      </c>
      <c r="I214" s="53"/>
      <c r="J214" s="53"/>
      <c r="K214" s="53"/>
      <c r="L214" s="53"/>
      <c r="M214" s="14">
        <f t="shared" si="28"/>
        <v>0</v>
      </c>
      <c r="N214" s="14" t="e">
        <f t="shared" si="25"/>
        <v>#DIV/0!</v>
      </c>
      <c r="O214" s="14">
        <f t="shared" si="29"/>
        <v>0</v>
      </c>
      <c r="P214" s="14">
        <f t="shared" si="29"/>
        <v>0</v>
      </c>
      <c r="Q214" s="14">
        <f t="shared" si="29"/>
        <v>0</v>
      </c>
      <c r="R214" s="14">
        <f t="shared" si="29"/>
        <v>0</v>
      </c>
      <c r="S214" s="14">
        <f t="shared" si="30"/>
        <v>0</v>
      </c>
      <c r="T214" s="14" t="e">
        <f t="shared" si="31"/>
        <v>#DIV/0!</v>
      </c>
    </row>
    <row r="215" spans="1:20" s="16" customFormat="1" ht="12.75" customHeight="1" hidden="1">
      <c r="A215" s="62">
        <v>170700</v>
      </c>
      <c r="B215" s="63" t="s">
        <v>456</v>
      </c>
      <c r="C215" s="53"/>
      <c r="D215" s="53">
        <f>D216</f>
        <v>2635.8</v>
      </c>
      <c r="E215" s="53">
        <f>E216</f>
        <v>403.8</v>
      </c>
      <c r="F215" s="53">
        <f>F216</f>
        <v>1891.4</v>
      </c>
      <c r="G215" s="14">
        <f t="shared" si="26"/>
        <v>-744.4000000000001</v>
      </c>
      <c r="H215" s="14">
        <f t="shared" si="27"/>
        <v>71.75810000758783</v>
      </c>
      <c r="I215" s="53"/>
      <c r="J215" s="53">
        <f>J216</f>
        <v>1295.5</v>
      </c>
      <c r="K215" s="53">
        <f>K216</f>
        <v>0</v>
      </c>
      <c r="L215" s="53">
        <f>L216</f>
        <v>1273.5</v>
      </c>
      <c r="M215" s="14">
        <f t="shared" si="28"/>
        <v>-22</v>
      </c>
      <c r="N215" s="14">
        <f t="shared" si="25"/>
        <v>98.3018139714396</v>
      </c>
      <c r="O215" s="14">
        <f t="shared" si="29"/>
        <v>0</v>
      </c>
      <c r="P215" s="14">
        <f t="shared" si="29"/>
        <v>3931.3</v>
      </c>
      <c r="Q215" s="14">
        <f t="shared" si="29"/>
        <v>403.8</v>
      </c>
      <c r="R215" s="14">
        <f t="shared" si="29"/>
        <v>3164.9</v>
      </c>
      <c r="S215" s="14">
        <f t="shared" si="30"/>
        <v>-766.4000000000001</v>
      </c>
      <c r="T215" s="14">
        <f t="shared" si="31"/>
        <v>80.50517640475161</v>
      </c>
    </row>
    <row r="216" spans="1:20" s="16" customFormat="1" ht="45">
      <c r="A216" s="65" t="s">
        <v>457</v>
      </c>
      <c r="B216" s="52" t="s">
        <v>458</v>
      </c>
      <c r="C216" s="53">
        <v>2300</v>
      </c>
      <c r="D216" s="53">
        <v>2635.8</v>
      </c>
      <c r="E216" s="53">
        <v>403.8</v>
      </c>
      <c r="F216" s="53">
        <v>1891.4</v>
      </c>
      <c r="G216" s="14">
        <f t="shared" si="26"/>
        <v>-744.4000000000001</v>
      </c>
      <c r="H216" s="14">
        <f t="shared" si="27"/>
        <v>71.75810000758783</v>
      </c>
      <c r="I216" s="53"/>
      <c r="J216" s="53">
        <v>1295.5</v>
      </c>
      <c r="K216" s="53"/>
      <c r="L216" s="53">
        <v>1273.5</v>
      </c>
      <c r="M216" s="14">
        <f t="shared" si="28"/>
        <v>-22</v>
      </c>
      <c r="N216" s="14">
        <f t="shared" si="25"/>
        <v>98.3018139714396</v>
      </c>
      <c r="O216" s="14">
        <f t="shared" si="29"/>
        <v>2300</v>
      </c>
      <c r="P216" s="14">
        <f t="shared" si="29"/>
        <v>3931.3</v>
      </c>
      <c r="Q216" s="14">
        <f t="shared" si="29"/>
        <v>403.8</v>
      </c>
      <c r="R216" s="14">
        <f t="shared" si="29"/>
        <v>3164.9</v>
      </c>
      <c r="S216" s="14">
        <f t="shared" si="30"/>
        <v>-766.4000000000001</v>
      </c>
      <c r="T216" s="14">
        <f t="shared" si="31"/>
        <v>80.50517640475161</v>
      </c>
    </row>
    <row r="217" spans="1:20" s="16" customFormat="1" ht="15.75" hidden="1">
      <c r="A217" s="62">
        <v>170800</v>
      </c>
      <c r="B217" s="63" t="s">
        <v>459</v>
      </c>
      <c r="C217" s="53"/>
      <c r="D217" s="53"/>
      <c r="E217" s="53"/>
      <c r="F217" s="53"/>
      <c r="G217" s="14">
        <f t="shared" si="26"/>
        <v>0</v>
      </c>
      <c r="H217" s="14" t="e">
        <f t="shared" si="27"/>
        <v>#DIV/0!</v>
      </c>
      <c r="I217" s="53"/>
      <c r="J217" s="53"/>
      <c r="K217" s="53"/>
      <c r="L217" s="53"/>
      <c r="M217" s="14">
        <f t="shared" si="28"/>
        <v>0</v>
      </c>
      <c r="N217" s="14" t="e">
        <f t="shared" si="25"/>
        <v>#DIV/0!</v>
      </c>
      <c r="O217" s="14">
        <f t="shared" si="29"/>
        <v>0</v>
      </c>
      <c r="P217" s="14">
        <f t="shared" si="29"/>
        <v>0</v>
      </c>
      <c r="Q217" s="14">
        <f t="shared" si="29"/>
        <v>0</v>
      </c>
      <c r="R217" s="14">
        <f t="shared" si="29"/>
        <v>0</v>
      </c>
      <c r="S217" s="14">
        <f t="shared" si="30"/>
        <v>0</v>
      </c>
      <c r="T217" s="14" t="e">
        <f t="shared" si="31"/>
        <v>#DIV/0!</v>
      </c>
    </row>
    <row r="218" spans="1:20" s="16" customFormat="1" ht="15.75" hidden="1">
      <c r="A218" s="62">
        <v>170900</v>
      </c>
      <c r="B218" s="63" t="s">
        <v>460</v>
      </c>
      <c r="C218" s="53"/>
      <c r="D218" s="53"/>
      <c r="E218" s="53"/>
      <c r="F218" s="53"/>
      <c r="G218" s="14">
        <f t="shared" si="26"/>
        <v>0</v>
      </c>
      <c r="H218" s="14" t="e">
        <f t="shared" si="27"/>
        <v>#DIV/0!</v>
      </c>
      <c r="I218" s="53"/>
      <c r="J218" s="53"/>
      <c r="K218" s="53"/>
      <c r="L218" s="53"/>
      <c r="M218" s="14">
        <f t="shared" si="28"/>
        <v>0</v>
      </c>
      <c r="N218" s="14" t="e">
        <f t="shared" si="25"/>
        <v>#DIV/0!</v>
      </c>
      <c r="O218" s="14">
        <f t="shared" si="29"/>
        <v>0</v>
      </c>
      <c r="P218" s="14">
        <f t="shared" si="29"/>
        <v>0</v>
      </c>
      <c r="Q218" s="14">
        <f t="shared" si="29"/>
        <v>0</v>
      </c>
      <c r="R218" s="14">
        <f t="shared" si="29"/>
        <v>0</v>
      </c>
      <c r="S218" s="14">
        <f t="shared" si="30"/>
        <v>0</v>
      </c>
      <c r="T218" s="14" t="e">
        <f t="shared" si="31"/>
        <v>#DIV/0!</v>
      </c>
    </row>
    <row r="219" spans="1:20" s="16" customFormat="1" ht="31.5" hidden="1">
      <c r="A219" s="62">
        <v>171000</v>
      </c>
      <c r="B219" s="63" t="s">
        <v>461</v>
      </c>
      <c r="C219" s="53"/>
      <c r="D219" s="53"/>
      <c r="E219" s="53"/>
      <c r="F219" s="53"/>
      <c r="G219" s="14">
        <f t="shared" si="26"/>
        <v>0</v>
      </c>
      <c r="H219" s="14" t="e">
        <f t="shared" si="27"/>
        <v>#DIV/0!</v>
      </c>
      <c r="I219" s="53"/>
      <c r="J219" s="53"/>
      <c r="K219" s="53"/>
      <c r="L219" s="53"/>
      <c r="M219" s="14">
        <f t="shared" si="28"/>
        <v>0</v>
      </c>
      <c r="N219" s="14" t="e">
        <f t="shared" si="25"/>
        <v>#DIV/0!</v>
      </c>
      <c r="O219" s="14">
        <f t="shared" si="29"/>
        <v>0</v>
      </c>
      <c r="P219" s="14">
        <f t="shared" si="29"/>
        <v>0</v>
      </c>
      <c r="Q219" s="14">
        <f t="shared" si="29"/>
        <v>0</v>
      </c>
      <c r="R219" s="14">
        <f t="shared" si="29"/>
        <v>0</v>
      </c>
      <c r="S219" s="14">
        <f t="shared" si="30"/>
        <v>0</v>
      </c>
      <c r="T219" s="14" t="e">
        <f t="shared" si="31"/>
        <v>#DIV/0!</v>
      </c>
    </row>
    <row r="220" spans="1:20" s="16" customFormat="1" ht="39.75" customHeight="1" hidden="1">
      <c r="A220" s="62">
        <v>180000</v>
      </c>
      <c r="B220" s="67" t="s">
        <v>462</v>
      </c>
      <c r="C220" s="64">
        <f>SUM(C221:C225)</f>
        <v>0</v>
      </c>
      <c r="D220" s="64">
        <f>D225</f>
        <v>0</v>
      </c>
      <c r="E220" s="64">
        <f>E225</f>
        <v>0</v>
      </c>
      <c r="F220" s="64">
        <f>SUM(F221:F225)</f>
        <v>0</v>
      </c>
      <c r="G220" s="14">
        <f t="shared" si="26"/>
        <v>0</v>
      </c>
      <c r="H220" s="14" t="e">
        <f t="shared" si="27"/>
        <v>#DIV/0!</v>
      </c>
      <c r="I220" s="64">
        <f>I225</f>
        <v>0</v>
      </c>
      <c r="J220" s="64">
        <f>J221+J224</f>
        <v>0</v>
      </c>
      <c r="K220" s="64">
        <f>K221+K224</f>
        <v>0</v>
      </c>
      <c r="L220" s="64">
        <f>L221+L224</f>
        <v>0</v>
      </c>
      <c r="M220" s="14">
        <f t="shared" si="28"/>
        <v>0</v>
      </c>
      <c r="N220" s="14" t="e">
        <f t="shared" si="25"/>
        <v>#DIV/0!</v>
      </c>
      <c r="O220" s="14">
        <f t="shared" si="29"/>
        <v>0</v>
      </c>
      <c r="P220" s="14">
        <f t="shared" si="29"/>
        <v>0</v>
      </c>
      <c r="Q220" s="14">
        <f t="shared" si="29"/>
        <v>0</v>
      </c>
      <c r="R220" s="14">
        <f t="shared" si="29"/>
        <v>0</v>
      </c>
      <c r="S220" s="14">
        <f t="shared" si="30"/>
        <v>0</v>
      </c>
      <c r="T220" s="14" t="e">
        <f t="shared" si="31"/>
        <v>#DIV/0!</v>
      </c>
    </row>
    <row r="221" spans="1:20" s="16" customFormat="1" ht="18" customHeight="1" hidden="1">
      <c r="A221" s="62" t="s">
        <v>463</v>
      </c>
      <c r="B221" s="63" t="s">
        <v>464</v>
      </c>
      <c r="C221" s="53"/>
      <c r="D221" s="53"/>
      <c r="E221" s="53"/>
      <c r="F221" s="53"/>
      <c r="G221" s="14">
        <f t="shared" si="26"/>
        <v>0</v>
      </c>
      <c r="H221" s="14" t="e">
        <f t="shared" si="27"/>
        <v>#DIV/0!</v>
      </c>
      <c r="I221" s="53"/>
      <c r="J221" s="53"/>
      <c r="K221" s="53"/>
      <c r="L221" s="53"/>
      <c r="M221" s="14">
        <f t="shared" si="28"/>
        <v>0</v>
      </c>
      <c r="N221" s="14" t="e">
        <f t="shared" si="25"/>
        <v>#DIV/0!</v>
      </c>
      <c r="O221" s="14">
        <f t="shared" si="29"/>
        <v>0</v>
      </c>
      <c r="P221" s="14">
        <f t="shared" si="29"/>
        <v>0</v>
      </c>
      <c r="Q221" s="14">
        <f t="shared" si="29"/>
        <v>0</v>
      </c>
      <c r="R221" s="14">
        <f t="shared" si="29"/>
        <v>0</v>
      </c>
      <c r="S221" s="14">
        <f t="shared" si="30"/>
        <v>0</v>
      </c>
      <c r="T221" s="14" t="e">
        <f t="shared" si="31"/>
        <v>#DIV/0!</v>
      </c>
    </row>
    <row r="222" spans="1:20" s="16" customFormat="1" ht="18" customHeight="1" hidden="1">
      <c r="A222" s="62" t="s">
        <v>465</v>
      </c>
      <c r="B222" s="63" t="s">
        <v>466</v>
      </c>
      <c r="C222" s="53"/>
      <c r="D222" s="53"/>
      <c r="E222" s="53"/>
      <c r="F222" s="53"/>
      <c r="G222" s="14">
        <f t="shared" si="26"/>
        <v>0</v>
      </c>
      <c r="H222" s="14" t="e">
        <f t="shared" si="27"/>
        <v>#DIV/0!</v>
      </c>
      <c r="I222" s="53"/>
      <c r="J222" s="53"/>
      <c r="K222" s="53"/>
      <c r="L222" s="53"/>
      <c r="M222" s="14">
        <f t="shared" si="28"/>
        <v>0</v>
      </c>
      <c r="N222" s="14" t="e">
        <f t="shared" si="25"/>
        <v>#DIV/0!</v>
      </c>
      <c r="O222" s="14">
        <f t="shared" si="29"/>
        <v>0</v>
      </c>
      <c r="P222" s="14">
        <f t="shared" si="29"/>
        <v>0</v>
      </c>
      <c r="Q222" s="14">
        <f t="shared" si="29"/>
        <v>0</v>
      </c>
      <c r="R222" s="14">
        <f t="shared" si="29"/>
        <v>0</v>
      </c>
      <c r="S222" s="14">
        <f t="shared" si="30"/>
        <v>0</v>
      </c>
      <c r="T222" s="14" t="e">
        <f t="shared" si="31"/>
        <v>#DIV/0!</v>
      </c>
    </row>
    <row r="223" spans="1:20" s="16" customFormat="1" ht="18" customHeight="1" hidden="1">
      <c r="A223" s="62" t="s">
        <v>467</v>
      </c>
      <c r="B223" s="63" t="s">
        <v>468</v>
      </c>
      <c r="C223" s="53"/>
      <c r="D223" s="53"/>
      <c r="E223" s="53"/>
      <c r="F223" s="53"/>
      <c r="G223" s="14">
        <f t="shared" si="26"/>
        <v>0</v>
      </c>
      <c r="H223" s="14" t="e">
        <f t="shared" si="27"/>
        <v>#DIV/0!</v>
      </c>
      <c r="I223" s="53"/>
      <c r="J223" s="53"/>
      <c r="K223" s="53"/>
      <c r="L223" s="53"/>
      <c r="M223" s="14">
        <f t="shared" si="28"/>
        <v>0</v>
      </c>
      <c r="N223" s="14" t="e">
        <f t="shared" si="25"/>
        <v>#DIV/0!</v>
      </c>
      <c r="O223" s="14">
        <f t="shared" si="29"/>
        <v>0</v>
      </c>
      <c r="P223" s="14">
        <f t="shared" si="29"/>
        <v>0</v>
      </c>
      <c r="Q223" s="14">
        <f t="shared" si="29"/>
        <v>0</v>
      </c>
      <c r="R223" s="14">
        <f t="shared" si="29"/>
        <v>0</v>
      </c>
      <c r="S223" s="14">
        <f t="shared" si="30"/>
        <v>0</v>
      </c>
      <c r="T223" s="14" t="e">
        <f t="shared" si="31"/>
        <v>#DIV/0!</v>
      </c>
    </row>
    <row r="224" spans="1:20" s="16" customFormat="1" ht="18" customHeight="1" hidden="1">
      <c r="A224" s="62" t="s">
        <v>469</v>
      </c>
      <c r="B224" s="63" t="s">
        <v>470</v>
      </c>
      <c r="C224" s="53"/>
      <c r="D224" s="53"/>
      <c r="E224" s="53"/>
      <c r="F224" s="53"/>
      <c r="G224" s="14">
        <f t="shared" si="26"/>
        <v>0</v>
      </c>
      <c r="H224" s="14" t="e">
        <f t="shared" si="27"/>
        <v>#DIV/0!</v>
      </c>
      <c r="I224" s="53"/>
      <c r="J224" s="53"/>
      <c r="K224" s="53"/>
      <c r="L224" s="53"/>
      <c r="M224" s="14">
        <f t="shared" si="28"/>
        <v>0</v>
      </c>
      <c r="N224" s="14" t="e">
        <f t="shared" si="25"/>
        <v>#DIV/0!</v>
      </c>
      <c r="O224" s="14">
        <f t="shared" si="29"/>
        <v>0</v>
      </c>
      <c r="P224" s="14">
        <f t="shared" si="29"/>
        <v>0</v>
      </c>
      <c r="Q224" s="14">
        <f t="shared" si="29"/>
        <v>0</v>
      </c>
      <c r="R224" s="14">
        <f t="shared" si="29"/>
        <v>0</v>
      </c>
      <c r="S224" s="14">
        <f t="shared" si="30"/>
        <v>0</v>
      </c>
      <c r="T224" s="14" t="e">
        <f t="shared" si="31"/>
        <v>#DIV/0!</v>
      </c>
    </row>
    <row r="225" spans="1:20" s="16" customFormat="1" ht="18" customHeight="1" hidden="1">
      <c r="A225" s="65" t="s">
        <v>471</v>
      </c>
      <c r="B225" s="52" t="s">
        <v>472</v>
      </c>
      <c r="C225" s="53"/>
      <c r="D225" s="53"/>
      <c r="E225" s="53"/>
      <c r="F225" s="53"/>
      <c r="G225" s="14">
        <f t="shared" si="26"/>
        <v>0</v>
      </c>
      <c r="H225" s="14" t="e">
        <f t="shared" si="27"/>
        <v>#DIV/0!</v>
      </c>
      <c r="I225" s="53"/>
      <c r="J225" s="53"/>
      <c r="K225" s="53"/>
      <c r="L225" s="53"/>
      <c r="M225" s="14">
        <f t="shared" si="28"/>
        <v>0</v>
      </c>
      <c r="N225" s="14" t="e">
        <f t="shared" si="25"/>
        <v>#DIV/0!</v>
      </c>
      <c r="O225" s="14">
        <f t="shared" si="29"/>
        <v>0</v>
      </c>
      <c r="P225" s="14">
        <f t="shared" si="29"/>
        <v>0</v>
      </c>
      <c r="Q225" s="14">
        <f t="shared" si="29"/>
        <v>0</v>
      </c>
      <c r="R225" s="14">
        <f t="shared" si="29"/>
        <v>0</v>
      </c>
      <c r="S225" s="14">
        <f t="shared" si="30"/>
        <v>0</v>
      </c>
      <c r="T225" s="14" t="e">
        <f t="shared" si="31"/>
        <v>#DIV/0!</v>
      </c>
    </row>
    <row r="226" spans="1:20" s="16" customFormat="1" ht="47.25" hidden="1">
      <c r="A226" s="62">
        <v>190000</v>
      </c>
      <c r="B226" s="67" t="s">
        <v>473</v>
      </c>
      <c r="C226" s="53"/>
      <c r="D226" s="53"/>
      <c r="E226" s="53"/>
      <c r="F226" s="53"/>
      <c r="G226" s="14">
        <f t="shared" si="26"/>
        <v>0</v>
      </c>
      <c r="H226" s="14" t="e">
        <f t="shared" si="27"/>
        <v>#DIV/0!</v>
      </c>
      <c r="I226" s="53"/>
      <c r="J226" s="53"/>
      <c r="K226" s="53"/>
      <c r="L226" s="53"/>
      <c r="M226" s="14">
        <f t="shared" si="28"/>
        <v>0</v>
      </c>
      <c r="N226" s="14" t="e">
        <f t="shared" si="25"/>
        <v>#DIV/0!</v>
      </c>
      <c r="O226" s="14">
        <f t="shared" si="29"/>
        <v>0</v>
      </c>
      <c r="P226" s="14">
        <f t="shared" si="29"/>
        <v>0</v>
      </c>
      <c r="Q226" s="14">
        <f t="shared" si="29"/>
        <v>0</v>
      </c>
      <c r="R226" s="14">
        <f t="shared" si="29"/>
        <v>0</v>
      </c>
      <c r="S226" s="14">
        <f t="shared" si="30"/>
        <v>0</v>
      </c>
      <c r="T226" s="14" t="e">
        <f t="shared" si="31"/>
        <v>#DIV/0!</v>
      </c>
    </row>
    <row r="227" spans="1:20" s="16" customFormat="1" ht="15.75">
      <c r="A227" s="62" t="s">
        <v>474</v>
      </c>
      <c r="B227" s="67" t="s">
        <v>409</v>
      </c>
      <c r="C227" s="53"/>
      <c r="D227" s="53">
        <v>0</v>
      </c>
      <c r="E227" s="53"/>
      <c r="F227" s="53">
        <v>0</v>
      </c>
      <c r="G227" s="14">
        <f t="shared" si="26"/>
        <v>0</v>
      </c>
      <c r="H227" s="14"/>
      <c r="I227" s="53">
        <v>7150.2</v>
      </c>
      <c r="J227" s="169">
        <v>8919</v>
      </c>
      <c r="K227" s="53"/>
      <c r="L227" s="53">
        <v>4067.4</v>
      </c>
      <c r="M227" s="14">
        <f t="shared" si="28"/>
        <v>-4851.6</v>
      </c>
      <c r="N227" s="14">
        <f t="shared" si="25"/>
        <v>45.603767238479655</v>
      </c>
      <c r="O227" s="14">
        <f t="shared" si="29"/>
        <v>7150.2</v>
      </c>
      <c r="P227" s="14">
        <f t="shared" si="29"/>
        <v>8919</v>
      </c>
      <c r="Q227" s="14">
        <f t="shared" si="29"/>
        <v>0</v>
      </c>
      <c r="R227" s="14">
        <f t="shared" si="29"/>
        <v>4067.4</v>
      </c>
      <c r="S227" s="14">
        <f t="shared" si="30"/>
        <v>-4851.6</v>
      </c>
      <c r="T227" s="14">
        <f t="shared" si="31"/>
        <v>45.603767238479655</v>
      </c>
    </row>
    <row r="228" spans="1:20" s="16" customFormat="1" ht="31.5">
      <c r="A228" s="62" t="s">
        <v>475</v>
      </c>
      <c r="B228" s="67" t="s">
        <v>94</v>
      </c>
      <c r="C228" s="53">
        <v>479.2</v>
      </c>
      <c r="D228" s="164">
        <v>1017.9</v>
      </c>
      <c r="E228" s="53">
        <v>277.4</v>
      </c>
      <c r="F228" s="53">
        <v>922.8</v>
      </c>
      <c r="G228" s="14">
        <f t="shared" si="26"/>
        <v>-95.10000000000002</v>
      </c>
      <c r="H228" s="14">
        <f t="shared" si="27"/>
        <v>90.65723548482168</v>
      </c>
      <c r="I228" s="53"/>
      <c r="J228" s="53">
        <v>0</v>
      </c>
      <c r="K228" s="53"/>
      <c r="L228" s="53">
        <v>0.6</v>
      </c>
      <c r="M228" s="14">
        <f t="shared" si="28"/>
        <v>0.6</v>
      </c>
      <c r="N228" s="14"/>
      <c r="O228" s="14">
        <f t="shared" si="29"/>
        <v>479.2</v>
      </c>
      <c r="P228" s="14">
        <f t="shared" si="29"/>
        <v>1017.9</v>
      </c>
      <c r="Q228" s="14">
        <f t="shared" si="29"/>
        <v>277.4</v>
      </c>
      <c r="R228" s="14">
        <f t="shared" si="29"/>
        <v>923.4</v>
      </c>
      <c r="S228" s="14">
        <f t="shared" si="30"/>
        <v>-94.5</v>
      </c>
      <c r="T228" s="14">
        <f t="shared" si="31"/>
        <v>90.71618037135278</v>
      </c>
    </row>
    <row r="229" spans="1:20" s="16" customFormat="1" ht="15.75">
      <c r="A229" s="62" t="s">
        <v>476</v>
      </c>
      <c r="B229" s="67" t="s">
        <v>95</v>
      </c>
      <c r="C229" s="53"/>
      <c r="D229" s="164">
        <v>40</v>
      </c>
      <c r="E229" s="53">
        <v>0</v>
      </c>
      <c r="F229" s="53">
        <v>4</v>
      </c>
      <c r="G229" s="14">
        <f t="shared" si="26"/>
        <v>-36</v>
      </c>
      <c r="H229" s="14">
        <f t="shared" si="27"/>
        <v>10</v>
      </c>
      <c r="I229" s="53"/>
      <c r="J229" s="53">
        <v>0</v>
      </c>
      <c r="K229" s="53"/>
      <c r="L229" s="53"/>
      <c r="M229" s="14">
        <f t="shared" si="28"/>
        <v>0</v>
      </c>
      <c r="N229" s="14"/>
      <c r="O229" s="14">
        <f t="shared" si="29"/>
        <v>0</v>
      </c>
      <c r="P229" s="14">
        <f t="shared" si="29"/>
        <v>40</v>
      </c>
      <c r="Q229" s="14">
        <f t="shared" si="29"/>
        <v>0</v>
      </c>
      <c r="R229" s="14">
        <f t="shared" si="29"/>
        <v>4</v>
      </c>
      <c r="S229" s="14">
        <f t="shared" si="30"/>
        <v>-36</v>
      </c>
      <c r="T229" s="14">
        <f t="shared" si="31"/>
        <v>10</v>
      </c>
    </row>
    <row r="230" spans="1:20" s="16" customFormat="1" ht="35.25" customHeight="1" hidden="1">
      <c r="A230" s="62">
        <v>200000</v>
      </c>
      <c r="B230" s="67" t="s">
        <v>477</v>
      </c>
      <c r="C230" s="64">
        <f>SUM(C231:C237)</f>
        <v>0</v>
      </c>
      <c r="D230" s="64"/>
      <c r="E230" s="64"/>
      <c r="F230" s="73"/>
      <c r="G230" s="14">
        <f t="shared" si="26"/>
        <v>0</v>
      </c>
      <c r="H230" s="14" t="e">
        <f t="shared" si="27"/>
        <v>#DIV/0!</v>
      </c>
      <c r="I230" s="64">
        <f>I232</f>
        <v>0</v>
      </c>
      <c r="J230" s="64">
        <f>J232</f>
        <v>0</v>
      </c>
      <c r="K230" s="64">
        <f>K232</f>
        <v>0</v>
      </c>
      <c r="L230" s="73">
        <f>L232</f>
        <v>0</v>
      </c>
      <c r="M230" s="14">
        <f t="shared" si="28"/>
        <v>0</v>
      </c>
      <c r="N230" s="14" t="e">
        <f t="shared" si="25"/>
        <v>#DIV/0!</v>
      </c>
      <c r="O230" s="14">
        <f aca="true" t="shared" si="32" ref="O230:P252">I230+C230</f>
        <v>0</v>
      </c>
      <c r="P230" s="14">
        <f t="shared" si="32"/>
        <v>0</v>
      </c>
      <c r="Q230" s="14">
        <f t="shared" si="29"/>
        <v>0</v>
      </c>
      <c r="R230" s="14">
        <f aca="true" t="shared" si="33" ref="R230:R252">L230+F230</f>
        <v>0</v>
      </c>
      <c r="S230" s="14">
        <f t="shared" si="30"/>
        <v>0</v>
      </c>
      <c r="T230" s="14" t="e">
        <f t="shared" si="31"/>
        <v>#DIV/0!</v>
      </c>
    </row>
    <row r="231" spans="1:20" s="16" customFormat="1" ht="27" customHeight="1" hidden="1">
      <c r="A231" s="62" t="s">
        <v>478</v>
      </c>
      <c r="B231" s="63" t="s">
        <v>479</v>
      </c>
      <c r="C231" s="53"/>
      <c r="D231" s="53"/>
      <c r="E231" s="53"/>
      <c r="F231" s="53"/>
      <c r="G231" s="14">
        <f t="shared" si="26"/>
        <v>0</v>
      </c>
      <c r="H231" s="14" t="e">
        <f t="shared" si="27"/>
        <v>#DIV/0!</v>
      </c>
      <c r="I231" s="53"/>
      <c r="J231" s="53"/>
      <c r="K231" s="53"/>
      <c r="L231" s="53"/>
      <c r="M231" s="14">
        <f t="shared" si="28"/>
        <v>0</v>
      </c>
      <c r="N231" s="14" t="e">
        <f t="shared" si="25"/>
        <v>#DIV/0!</v>
      </c>
      <c r="O231" s="14">
        <f t="shared" si="32"/>
        <v>0</v>
      </c>
      <c r="P231" s="14">
        <f t="shared" si="32"/>
        <v>0</v>
      </c>
      <c r="Q231" s="14">
        <f t="shared" si="29"/>
        <v>0</v>
      </c>
      <c r="R231" s="14">
        <f t="shared" si="33"/>
        <v>0</v>
      </c>
      <c r="S231" s="14">
        <f t="shared" si="30"/>
        <v>0</v>
      </c>
      <c r="T231" s="14" t="e">
        <f t="shared" si="31"/>
        <v>#DIV/0!</v>
      </c>
    </row>
    <row r="232" spans="1:20" s="16" customFormat="1" ht="19.5" customHeight="1" hidden="1">
      <c r="A232" s="62" t="s">
        <v>480</v>
      </c>
      <c r="B232" s="63" t="s">
        <v>481</v>
      </c>
      <c r="C232" s="53"/>
      <c r="D232" s="53"/>
      <c r="E232" s="53"/>
      <c r="F232" s="53"/>
      <c r="G232" s="14">
        <f t="shared" si="26"/>
        <v>0</v>
      </c>
      <c r="H232" s="14" t="e">
        <f t="shared" si="27"/>
        <v>#DIV/0!</v>
      </c>
      <c r="I232" s="53"/>
      <c r="J232" s="53">
        <v>0</v>
      </c>
      <c r="K232" s="53">
        <v>0</v>
      </c>
      <c r="L232" s="53"/>
      <c r="M232" s="14">
        <f t="shared" si="28"/>
        <v>0</v>
      </c>
      <c r="N232" s="14" t="e">
        <f t="shared" si="25"/>
        <v>#DIV/0!</v>
      </c>
      <c r="O232" s="14">
        <f t="shared" si="32"/>
        <v>0</v>
      </c>
      <c r="P232" s="14">
        <f t="shared" si="32"/>
        <v>0</v>
      </c>
      <c r="Q232" s="14">
        <f t="shared" si="29"/>
        <v>0</v>
      </c>
      <c r="R232" s="14">
        <f t="shared" si="33"/>
        <v>0</v>
      </c>
      <c r="S232" s="14">
        <f t="shared" si="30"/>
        <v>0</v>
      </c>
      <c r="T232" s="14" t="e">
        <f t="shared" si="31"/>
        <v>#DIV/0!</v>
      </c>
    </row>
    <row r="233" spans="1:20" s="16" customFormat="1" ht="18" customHeight="1" hidden="1">
      <c r="A233" s="62">
        <v>200300</v>
      </c>
      <c r="B233" s="63" t="s">
        <v>482</v>
      </c>
      <c r="C233" s="53"/>
      <c r="D233" s="53"/>
      <c r="E233" s="53"/>
      <c r="F233" s="53"/>
      <c r="G233" s="14">
        <f t="shared" si="26"/>
        <v>0</v>
      </c>
      <c r="H233" s="14" t="e">
        <f t="shared" si="27"/>
        <v>#DIV/0!</v>
      </c>
      <c r="I233" s="53"/>
      <c r="J233" s="53"/>
      <c r="K233" s="53"/>
      <c r="L233" s="53"/>
      <c r="M233" s="14">
        <f t="shared" si="28"/>
        <v>0</v>
      </c>
      <c r="N233" s="14" t="e">
        <f t="shared" si="25"/>
        <v>#DIV/0!</v>
      </c>
      <c r="O233" s="14">
        <f t="shared" si="32"/>
        <v>0</v>
      </c>
      <c r="P233" s="14">
        <f t="shared" si="32"/>
        <v>0</v>
      </c>
      <c r="Q233" s="14">
        <f t="shared" si="29"/>
        <v>0</v>
      </c>
      <c r="R233" s="14">
        <f t="shared" si="33"/>
        <v>0</v>
      </c>
      <c r="S233" s="14">
        <f t="shared" si="30"/>
        <v>0</v>
      </c>
      <c r="T233" s="14" t="e">
        <f t="shared" si="31"/>
        <v>#DIV/0!</v>
      </c>
    </row>
    <row r="234" spans="1:20" s="16" customFormat="1" ht="15.75" customHeight="1" hidden="1">
      <c r="A234" s="62" t="s">
        <v>483</v>
      </c>
      <c r="B234" s="63" t="s">
        <v>484</v>
      </c>
      <c r="C234" s="53"/>
      <c r="D234" s="53"/>
      <c r="E234" s="53"/>
      <c r="F234" s="53"/>
      <c r="G234" s="14">
        <f t="shared" si="26"/>
        <v>0</v>
      </c>
      <c r="H234" s="14" t="e">
        <f t="shared" si="27"/>
        <v>#DIV/0!</v>
      </c>
      <c r="I234" s="53"/>
      <c r="J234" s="53"/>
      <c r="K234" s="53"/>
      <c r="L234" s="53"/>
      <c r="M234" s="14">
        <f t="shared" si="28"/>
        <v>0</v>
      </c>
      <c r="N234" s="14" t="e">
        <f t="shared" si="25"/>
        <v>#DIV/0!</v>
      </c>
      <c r="O234" s="14">
        <f t="shared" si="32"/>
        <v>0</v>
      </c>
      <c r="P234" s="14">
        <f t="shared" si="32"/>
        <v>0</v>
      </c>
      <c r="Q234" s="14">
        <f t="shared" si="29"/>
        <v>0</v>
      </c>
      <c r="R234" s="14">
        <f t="shared" si="33"/>
        <v>0</v>
      </c>
      <c r="S234" s="14">
        <f t="shared" si="30"/>
        <v>0</v>
      </c>
      <c r="T234" s="14" t="e">
        <f t="shared" si="31"/>
        <v>#DIV/0!</v>
      </c>
    </row>
    <row r="235" spans="1:20" s="16" customFormat="1" ht="17.25" customHeight="1" hidden="1">
      <c r="A235" s="62" t="s">
        <v>485</v>
      </c>
      <c r="B235" s="63" t="s">
        <v>486</v>
      </c>
      <c r="C235" s="53"/>
      <c r="D235" s="53"/>
      <c r="E235" s="53"/>
      <c r="F235" s="53"/>
      <c r="G235" s="14">
        <f t="shared" si="26"/>
        <v>0</v>
      </c>
      <c r="H235" s="14" t="e">
        <f t="shared" si="27"/>
        <v>#DIV/0!</v>
      </c>
      <c r="I235" s="53"/>
      <c r="J235" s="53"/>
      <c r="K235" s="53"/>
      <c r="L235" s="53"/>
      <c r="M235" s="14">
        <f t="shared" si="28"/>
        <v>0</v>
      </c>
      <c r="N235" s="14" t="e">
        <f t="shared" si="25"/>
        <v>#DIV/0!</v>
      </c>
      <c r="O235" s="14">
        <f t="shared" si="32"/>
        <v>0</v>
      </c>
      <c r="P235" s="14">
        <f t="shared" si="32"/>
        <v>0</v>
      </c>
      <c r="Q235" s="14">
        <f t="shared" si="29"/>
        <v>0</v>
      </c>
      <c r="R235" s="14">
        <f t="shared" si="33"/>
        <v>0</v>
      </c>
      <c r="S235" s="14">
        <f t="shared" si="30"/>
        <v>0</v>
      </c>
      <c r="T235" s="14" t="e">
        <f t="shared" si="31"/>
        <v>#DIV/0!</v>
      </c>
    </row>
    <row r="236" spans="1:20" s="16" customFormat="1" ht="18" customHeight="1" hidden="1">
      <c r="A236" s="62" t="s">
        <v>487</v>
      </c>
      <c r="B236" s="63" t="s">
        <v>488</v>
      </c>
      <c r="C236" s="53"/>
      <c r="D236" s="53"/>
      <c r="E236" s="53"/>
      <c r="F236" s="53"/>
      <c r="G236" s="14">
        <f t="shared" si="26"/>
        <v>0</v>
      </c>
      <c r="H236" s="14" t="e">
        <f t="shared" si="27"/>
        <v>#DIV/0!</v>
      </c>
      <c r="I236" s="53"/>
      <c r="J236" s="53"/>
      <c r="K236" s="53"/>
      <c r="L236" s="53"/>
      <c r="M236" s="14">
        <f t="shared" si="28"/>
        <v>0</v>
      </c>
      <c r="N236" s="14" t="e">
        <f t="shared" si="25"/>
        <v>#DIV/0!</v>
      </c>
      <c r="O236" s="14">
        <f t="shared" si="32"/>
        <v>0</v>
      </c>
      <c r="P236" s="14">
        <f t="shared" si="32"/>
        <v>0</v>
      </c>
      <c r="Q236" s="14">
        <f t="shared" si="29"/>
        <v>0</v>
      </c>
      <c r="R236" s="14">
        <f t="shared" si="33"/>
        <v>0</v>
      </c>
      <c r="S236" s="14">
        <f t="shared" si="30"/>
        <v>0</v>
      </c>
      <c r="T236" s="14" t="e">
        <f t="shared" si="31"/>
        <v>#DIV/0!</v>
      </c>
    </row>
    <row r="237" spans="1:20" s="16" customFormat="1" ht="18.75" customHeight="1" hidden="1">
      <c r="A237" s="62" t="s">
        <v>489</v>
      </c>
      <c r="B237" s="63" t="s">
        <v>490</v>
      </c>
      <c r="C237" s="53"/>
      <c r="D237" s="53"/>
      <c r="E237" s="53"/>
      <c r="F237" s="53"/>
      <c r="G237" s="14">
        <f t="shared" si="26"/>
        <v>0</v>
      </c>
      <c r="H237" s="14" t="e">
        <f t="shared" si="27"/>
        <v>#DIV/0!</v>
      </c>
      <c r="I237" s="53"/>
      <c r="J237" s="53"/>
      <c r="K237" s="53"/>
      <c r="L237" s="53"/>
      <c r="M237" s="14">
        <f t="shared" si="28"/>
        <v>0</v>
      </c>
      <c r="N237" s="14" t="e">
        <f t="shared" si="25"/>
        <v>#DIV/0!</v>
      </c>
      <c r="O237" s="14">
        <f t="shared" si="32"/>
        <v>0</v>
      </c>
      <c r="P237" s="14">
        <f t="shared" si="32"/>
        <v>0</v>
      </c>
      <c r="Q237" s="14">
        <f t="shared" si="29"/>
        <v>0</v>
      </c>
      <c r="R237" s="14">
        <f t="shared" si="33"/>
        <v>0</v>
      </c>
      <c r="S237" s="14">
        <f t="shared" si="30"/>
        <v>0</v>
      </c>
      <c r="T237" s="14" t="e">
        <f t="shared" si="31"/>
        <v>#DIV/0!</v>
      </c>
    </row>
    <row r="238" spans="1:20" s="16" customFormat="1" ht="35.25" customHeight="1" hidden="1">
      <c r="A238" s="62">
        <v>200000</v>
      </c>
      <c r="B238" s="74" t="s">
        <v>477</v>
      </c>
      <c r="C238" s="64">
        <f>SUM(C239:C245)</f>
        <v>0</v>
      </c>
      <c r="D238" s="64"/>
      <c r="E238" s="64"/>
      <c r="F238" s="64"/>
      <c r="G238" s="14">
        <f t="shared" si="26"/>
        <v>0</v>
      </c>
      <c r="H238" s="14" t="e">
        <f t="shared" si="27"/>
        <v>#DIV/0!</v>
      </c>
      <c r="I238" s="64">
        <f>I240</f>
        <v>0</v>
      </c>
      <c r="J238" s="64">
        <f>J240</f>
        <v>0</v>
      </c>
      <c r="K238" s="64">
        <f>K240</f>
        <v>0</v>
      </c>
      <c r="L238" s="73">
        <f>L240</f>
        <v>0</v>
      </c>
      <c r="M238" s="14">
        <f t="shared" si="28"/>
        <v>0</v>
      </c>
      <c r="N238" s="14" t="e">
        <f t="shared" si="25"/>
        <v>#DIV/0!</v>
      </c>
      <c r="O238" s="14">
        <f t="shared" si="32"/>
        <v>0</v>
      </c>
      <c r="P238" s="14">
        <f t="shared" si="32"/>
        <v>0</v>
      </c>
      <c r="Q238" s="14">
        <f t="shared" si="29"/>
        <v>0</v>
      </c>
      <c r="R238" s="14">
        <f t="shared" si="33"/>
        <v>0</v>
      </c>
      <c r="S238" s="14">
        <f t="shared" si="30"/>
        <v>0</v>
      </c>
      <c r="T238" s="14" t="e">
        <f t="shared" si="31"/>
        <v>#DIV/0!</v>
      </c>
    </row>
    <row r="239" spans="1:20" s="16" customFormat="1" ht="28.5" customHeight="1" hidden="1">
      <c r="A239" s="62" t="s">
        <v>478</v>
      </c>
      <c r="B239" s="63" t="s">
        <v>479</v>
      </c>
      <c r="C239" s="53"/>
      <c r="D239" s="53"/>
      <c r="E239" s="53"/>
      <c r="F239" s="53"/>
      <c r="G239" s="14">
        <f t="shared" si="26"/>
        <v>0</v>
      </c>
      <c r="H239" s="14" t="e">
        <f t="shared" si="27"/>
        <v>#DIV/0!</v>
      </c>
      <c r="I239" s="53"/>
      <c r="J239" s="53"/>
      <c r="K239" s="53"/>
      <c r="L239" s="53"/>
      <c r="M239" s="14">
        <f t="shared" si="28"/>
        <v>0</v>
      </c>
      <c r="N239" s="14" t="e">
        <f t="shared" si="25"/>
        <v>#DIV/0!</v>
      </c>
      <c r="O239" s="14">
        <f t="shared" si="32"/>
        <v>0</v>
      </c>
      <c r="P239" s="14">
        <f t="shared" si="32"/>
        <v>0</v>
      </c>
      <c r="Q239" s="14">
        <f t="shared" si="29"/>
        <v>0</v>
      </c>
      <c r="R239" s="14">
        <f t="shared" si="33"/>
        <v>0</v>
      </c>
      <c r="S239" s="14">
        <f t="shared" si="30"/>
        <v>0</v>
      </c>
      <c r="T239" s="14" t="e">
        <f t="shared" si="31"/>
        <v>#DIV/0!</v>
      </c>
    </row>
    <row r="240" spans="1:20" s="16" customFormat="1" ht="24" customHeight="1" hidden="1">
      <c r="A240" s="62" t="s">
        <v>480</v>
      </c>
      <c r="B240" s="63" t="s">
        <v>481</v>
      </c>
      <c r="C240" s="53"/>
      <c r="D240" s="53"/>
      <c r="E240" s="53"/>
      <c r="F240" s="53"/>
      <c r="G240" s="14">
        <f t="shared" si="26"/>
        <v>0</v>
      </c>
      <c r="H240" s="14" t="e">
        <f t="shared" si="27"/>
        <v>#DIV/0!</v>
      </c>
      <c r="I240" s="53">
        <v>0</v>
      </c>
      <c r="J240" s="53"/>
      <c r="K240" s="53"/>
      <c r="L240" s="53"/>
      <c r="M240" s="14">
        <f t="shared" si="28"/>
        <v>0</v>
      </c>
      <c r="N240" s="14" t="e">
        <f t="shared" si="25"/>
        <v>#DIV/0!</v>
      </c>
      <c r="O240" s="14">
        <f t="shared" si="32"/>
        <v>0</v>
      </c>
      <c r="P240" s="14">
        <f t="shared" si="32"/>
        <v>0</v>
      </c>
      <c r="Q240" s="14">
        <f t="shared" si="29"/>
        <v>0</v>
      </c>
      <c r="R240" s="14">
        <f t="shared" si="33"/>
        <v>0</v>
      </c>
      <c r="S240" s="14">
        <f t="shared" si="30"/>
        <v>0</v>
      </c>
      <c r="T240" s="14" t="e">
        <f t="shared" si="31"/>
        <v>#DIV/0!</v>
      </c>
    </row>
    <row r="241" spans="1:20" s="16" customFormat="1" ht="54" customHeight="1" hidden="1">
      <c r="A241" s="62">
        <v>210000</v>
      </c>
      <c r="B241" s="67" t="s">
        <v>491</v>
      </c>
      <c r="C241" s="73">
        <f>C242+C245</f>
        <v>0</v>
      </c>
      <c r="D241" s="73">
        <f>D242</f>
        <v>0</v>
      </c>
      <c r="E241" s="73">
        <f>E242</f>
        <v>0</v>
      </c>
      <c r="F241" s="73">
        <f>F242+F245</f>
        <v>0</v>
      </c>
      <c r="G241" s="14">
        <f t="shared" si="26"/>
        <v>0</v>
      </c>
      <c r="H241" s="14" t="e">
        <f t="shared" si="27"/>
        <v>#DIV/0!</v>
      </c>
      <c r="I241" s="73">
        <f>I242+I245</f>
        <v>0</v>
      </c>
      <c r="J241" s="73">
        <f aca="true" t="shared" si="34" ref="J241:L242">J242</f>
        <v>0</v>
      </c>
      <c r="K241" s="73">
        <f t="shared" si="34"/>
        <v>0</v>
      </c>
      <c r="L241" s="73">
        <f t="shared" si="34"/>
        <v>0</v>
      </c>
      <c r="M241" s="14">
        <f t="shared" si="28"/>
        <v>0</v>
      </c>
      <c r="N241" s="14" t="e">
        <f t="shared" si="25"/>
        <v>#DIV/0!</v>
      </c>
      <c r="O241" s="14">
        <f t="shared" si="32"/>
        <v>0</v>
      </c>
      <c r="P241" s="14">
        <f t="shared" si="32"/>
        <v>0</v>
      </c>
      <c r="Q241" s="14">
        <f t="shared" si="29"/>
        <v>0</v>
      </c>
      <c r="R241" s="14">
        <f t="shared" si="33"/>
        <v>0</v>
      </c>
      <c r="S241" s="14">
        <f t="shared" si="30"/>
        <v>0</v>
      </c>
      <c r="T241" s="14" t="e">
        <f t="shared" si="31"/>
        <v>#DIV/0!</v>
      </c>
    </row>
    <row r="242" spans="1:20" s="16" customFormat="1" ht="15" customHeight="1" hidden="1">
      <c r="A242" s="62" t="s">
        <v>492</v>
      </c>
      <c r="B242" s="63" t="s">
        <v>493</v>
      </c>
      <c r="C242" s="53"/>
      <c r="D242" s="53"/>
      <c r="E242" s="53"/>
      <c r="F242" s="53"/>
      <c r="G242" s="14">
        <f t="shared" si="26"/>
        <v>0</v>
      </c>
      <c r="H242" s="14" t="e">
        <f t="shared" si="27"/>
        <v>#DIV/0!</v>
      </c>
      <c r="I242" s="53"/>
      <c r="J242" s="53">
        <f t="shared" si="34"/>
        <v>0</v>
      </c>
      <c r="K242" s="53">
        <f t="shared" si="34"/>
        <v>0</v>
      </c>
      <c r="L242" s="53">
        <f t="shared" si="34"/>
        <v>0</v>
      </c>
      <c r="M242" s="14">
        <f t="shared" si="28"/>
        <v>0</v>
      </c>
      <c r="N242" s="14" t="e">
        <f t="shared" si="25"/>
        <v>#DIV/0!</v>
      </c>
      <c r="O242" s="14">
        <f t="shared" si="32"/>
        <v>0</v>
      </c>
      <c r="P242" s="14">
        <f t="shared" si="32"/>
        <v>0</v>
      </c>
      <c r="Q242" s="14">
        <f t="shared" si="29"/>
        <v>0</v>
      </c>
      <c r="R242" s="14">
        <f t="shared" si="33"/>
        <v>0</v>
      </c>
      <c r="S242" s="14">
        <f t="shared" si="30"/>
        <v>0</v>
      </c>
      <c r="T242" s="14" t="e">
        <f t="shared" si="31"/>
        <v>#DIV/0!</v>
      </c>
    </row>
    <row r="243" spans="1:20" s="16" customFormat="1" ht="31.5" hidden="1">
      <c r="A243" s="65" t="s">
        <v>494</v>
      </c>
      <c r="B243" s="52" t="s">
        <v>495</v>
      </c>
      <c r="C243" s="53"/>
      <c r="D243" s="53">
        <v>0</v>
      </c>
      <c r="E243" s="53">
        <v>0</v>
      </c>
      <c r="F243" s="53">
        <v>0</v>
      </c>
      <c r="G243" s="14">
        <f t="shared" si="26"/>
        <v>0</v>
      </c>
      <c r="H243" s="14" t="e">
        <f t="shared" si="27"/>
        <v>#DIV/0!</v>
      </c>
      <c r="I243" s="53"/>
      <c r="J243" s="53"/>
      <c r="K243" s="53"/>
      <c r="L243" s="53"/>
      <c r="M243" s="14">
        <f t="shared" si="28"/>
        <v>0</v>
      </c>
      <c r="N243" s="14" t="e">
        <f t="shared" si="25"/>
        <v>#DIV/0!</v>
      </c>
      <c r="O243" s="14">
        <f t="shared" si="32"/>
        <v>0</v>
      </c>
      <c r="P243" s="14">
        <f t="shared" si="32"/>
        <v>0</v>
      </c>
      <c r="Q243" s="14">
        <f t="shared" si="29"/>
        <v>0</v>
      </c>
      <c r="R243" s="14">
        <f t="shared" si="33"/>
        <v>0</v>
      </c>
      <c r="S243" s="14">
        <f t="shared" si="30"/>
        <v>0</v>
      </c>
      <c r="T243" s="14" t="e">
        <f t="shared" si="31"/>
        <v>#DIV/0!</v>
      </c>
    </row>
    <row r="244" spans="1:20" s="16" customFormat="1" ht="31.5" hidden="1">
      <c r="A244" s="65" t="s">
        <v>496</v>
      </c>
      <c r="B244" s="52" t="s">
        <v>497</v>
      </c>
      <c r="C244" s="53"/>
      <c r="D244" s="53">
        <v>0</v>
      </c>
      <c r="E244" s="53">
        <v>0</v>
      </c>
      <c r="F244" s="53">
        <v>0</v>
      </c>
      <c r="G244" s="14">
        <f t="shared" si="26"/>
        <v>0</v>
      </c>
      <c r="H244" s="14" t="e">
        <f t="shared" si="27"/>
        <v>#DIV/0!</v>
      </c>
      <c r="I244" s="53"/>
      <c r="J244" s="53"/>
      <c r="K244" s="53"/>
      <c r="L244" s="53"/>
      <c r="M244" s="14">
        <f t="shared" si="28"/>
        <v>0</v>
      </c>
      <c r="N244" s="14" t="e">
        <f t="shared" si="25"/>
        <v>#DIV/0!</v>
      </c>
      <c r="O244" s="14">
        <f t="shared" si="32"/>
        <v>0</v>
      </c>
      <c r="P244" s="14">
        <f t="shared" si="32"/>
        <v>0</v>
      </c>
      <c r="Q244" s="14">
        <f t="shared" si="29"/>
        <v>0</v>
      </c>
      <c r="R244" s="14">
        <f t="shared" si="33"/>
        <v>0</v>
      </c>
      <c r="S244" s="14">
        <f t="shared" si="30"/>
        <v>0</v>
      </c>
      <c r="T244" s="14" t="e">
        <f t="shared" si="31"/>
        <v>#DIV/0!</v>
      </c>
    </row>
    <row r="245" spans="1:20" s="16" customFormat="1" ht="12.75" customHeight="1" hidden="1">
      <c r="A245" s="62">
        <v>210200</v>
      </c>
      <c r="B245" s="63" t="s">
        <v>498</v>
      </c>
      <c r="C245" s="64">
        <f>C246</f>
        <v>0</v>
      </c>
      <c r="D245" s="64"/>
      <c r="E245" s="64"/>
      <c r="F245" s="64"/>
      <c r="G245" s="14">
        <f t="shared" si="26"/>
        <v>0</v>
      </c>
      <c r="H245" s="14" t="e">
        <f t="shared" si="27"/>
        <v>#DIV/0!</v>
      </c>
      <c r="I245" s="64"/>
      <c r="J245" s="64"/>
      <c r="K245" s="64"/>
      <c r="L245" s="64"/>
      <c r="M245" s="14">
        <f t="shared" si="28"/>
        <v>0</v>
      </c>
      <c r="N245" s="14" t="e">
        <f t="shared" si="25"/>
        <v>#DIV/0!</v>
      </c>
      <c r="O245" s="14">
        <f t="shared" si="32"/>
        <v>0</v>
      </c>
      <c r="P245" s="14">
        <f t="shared" si="32"/>
        <v>0</v>
      </c>
      <c r="Q245" s="14">
        <f t="shared" si="29"/>
        <v>0</v>
      </c>
      <c r="R245" s="14">
        <f t="shared" si="33"/>
        <v>0</v>
      </c>
      <c r="S245" s="14">
        <f t="shared" si="30"/>
        <v>0</v>
      </c>
      <c r="T245" s="14" t="e">
        <f t="shared" si="31"/>
        <v>#DIV/0!</v>
      </c>
    </row>
    <row r="246" spans="1:20" s="16" customFormat="1" ht="15.75" hidden="1">
      <c r="A246" s="59">
        <v>210201</v>
      </c>
      <c r="B246" s="58" t="s">
        <v>499</v>
      </c>
      <c r="C246" s="53"/>
      <c r="D246" s="53"/>
      <c r="E246" s="53"/>
      <c r="F246" s="53"/>
      <c r="G246" s="14">
        <f t="shared" si="26"/>
        <v>0</v>
      </c>
      <c r="H246" s="14" t="e">
        <f t="shared" si="27"/>
        <v>#DIV/0!</v>
      </c>
      <c r="I246" s="53"/>
      <c r="J246" s="53"/>
      <c r="K246" s="53"/>
      <c r="L246" s="53"/>
      <c r="M246" s="14">
        <f t="shared" si="28"/>
        <v>0</v>
      </c>
      <c r="N246" s="14" t="e">
        <f aca="true" t="shared" si="35" ref="N246:N296">L246/J246*100</f>
        <v>#DIV/0!</v>
      </c>
      <c r="O246" s="14">
        <f t="shared" si="32"/>
        <v>0</v>
      </c>
      <c r="P246" s="14">
        <f t="shared" si="32"/>
        <v>0</v>
      </c>
      <c r="Q246" s="14">
        <f t="shared" si="29"/>
        <v>0</v>
      </c>
      <c r="R246" s="14">
        <f t="shared" si="33"/>
        <v>0</v>
      </c>
      <c r="S246" s="14">
        <f t="shared" si="30"/>
        <v>0</v>
      </c>
      <c r="T246" s="14" t="e">
        <f t="shared" si="31"/>
        <v>#DIV/0!</v>
      </c>
    </row>
    <row r="247" spans="1:20" s="16" customFormat="1" ht="24.75" customHeight="1" hidden="1">
      <c r="A247" s="62">
        <v>230000</v>
      </c>
      <c r="B247" s="67" t="s">
        <v>500</v>
      </c>
      <c r="C247" s="53"/>
      <c r="D247" s="53"/>
      <c r="E247" s="53"/>
      <c r="F247" s="53"/>
      <c r="G247" s="14">
        <f t="shared" si="26"/>
        <v>0</v>
      </c>
      <c r="H247" s="14" t="e">
        <f t="shared" si="27"/>
        <v>#DIV/0!</v>
      </c>
      <c r="I247" s="53"/>
      <c r="J247" s="53"/>
      <c r="K247" s="53"/>
      <c r="L247" s="53"/>
      <c r="M247" s="14">
        <f t="shared" si="28"/>
        <v>0</v>
      </c>
      <c r="N247" s="14" t="e">
        <f t="shared" si="35"/>
        <v>#DIV/0!</v>
      </c>
      <c r="O247" s="14">
        <f t="shared" si="32"/>
        <v>0</v>
      </c>
      <c r="P247" s="14">
        <f t="shared" si="32"/>
        <v>0</v>
      </c>
      <c r="Q247" s="14">
        <f t="shared" si="29"/>
        <v>0</v>
      </c>
      <c r="R247" s="14">
        <f t="shared" si="33"/>
        <v>0</v>
      </c>
      <c r="S247" s="14">
        <f t="shared" si="30"/>
        <v>0</v>
      </c>
      <c r="T247" s="14" t="e">
        <f t="shared" si="31"/>
        <v>#DIV/0!</v>
      </c>
    </row>
    <row r="248" spans="1:20" s="16" customFormat="1" ht="15.75" customHeight="1" hidden="1">
      <c r="A248" s="62">
        <v>240000</v>
      </c>
      <c r="B248" s="67" t="s">
        <v>501</v>
      </c>
      <c r="C248" s="73">
        <f>C249</f>
        <v>0</v>
      </c>
      <c r="D248" s="73">
        <f>D249</f>
        <v>0</v>
      </c>
      <c r="E248" s="73">
        <f>E249</f>
        <v>0</v>
      </c>
      <c r="F248" s="73">
        <f>F249</f>
        <v>0</v>
      </c>
      <c r="G248" s="14">
        <f t="shared" si="26"/>
        <v>0</v>
      </c>
      <c r="H248" s="14" t="e">
        <f t="shared" si="27"/>
        <v>#DIV/0!</v>
      </c>
      <c r="I248" s="73">
        <f>I249+I251</f>
        <v>0</v>
      </c>
      <c r="J248" s="73">
        <f>J249+J251</f>
        <v>0</v>
      </c>
      <c r="K248" s="73">
        <f>K249+K251</f>
        <v>0</v>
      </c>
      <c r="L248" s="73">
        <f>L251+L249</f>
        <v>0</v>
      </c>
      <c r="M248" s="14">
        <f t="shared" si="28"/>
        <v>0</v>
      </c>
      <c r="N248" s="14" t="e">
        <f t="shared" si="35"/>
        <v>#DIV/0!</v>
      </c>
      <c r="O248" s="14">
        <f t="shared" si="32"/>
        <v>0</v>
      </c>
      <c r="P248" s="14">
        <f t="shared" si="32"/>
        <v>0</v>
      </c>
      <c r="Q248" s="14">
        <f t="shared" si="29"/>
        <v>0</v>
      </c>
      <c r="R248" s="14">
        <f t="shared" si="33"/>
        <v>0</v>
      </c>
      <c r="S248" s="14">
        <f t="shared" si="30"/>
        <v>0</v>
      </c>
      <c r="T248" s="14" t="e">
        <f t="shared" si="31"/>
        <v>#DIV/0!</v>
      </c>
    </row>
    <row r="249" spans="1:20" s="16" customFormat="1" ht="28.5" customHeight="1" hidden="1">
      <c r="A249" s="62" t="s">
        <v>502</v>
      </c>
      <c r="B249" s="63" t="s">
        <v>503</v>
      </c>
      <c r="C249" s="53"/>
      <c r="D249" s="53"/>
      <c r="E249" s="53"/>
      <c r="F249" s="53"/>
      <c r="G249" s="14">
        <f t="shared" si="26"/>
        <v>0</v>
      </c>
      <c r="H249" s="14" t="e">
        <f t="shared" si="27"/>
        <v>#DIV/0!</v>
      </c>
      <c r="I249" s="53"/>
      <c r="J249" s="53"/>
      <c r="K249" s="53"/>
      <c r="L249" s="53"/>
      <c r="M249" s="14">
        <f t="shared" si="28"/>
        <v>0</v>
      </c>
      <c r="N249" s="14" t="e">
        <f t="shared" si="35"/>
        <v>#DIV/0!</v>
      </c>
      <c r="O249" s="14">
        <f t="shared" si="32"/>
        <v>0</v>
      </c>
      <c r="P249" s="14">
        <f t="shared" si="32"/>
        <v>0</v>
      </c>
      <c r="Q249" s="14">
        <f t="shared" si="29"/>
        <v>0</v>
      </c>
      <c r="R249" s="14">
        <f t="shared" si="33"/>
        <v>0</v>
      </c>
      <c r="S249" s="14">
        <f t="shared" si="30"/>
        <v>0</v>
      </c>
      <c r="T249" s="14" t="e">
        <f t="shared" si="31"/>
        <v>#DIV/0!</v>
      </c>
    </row>
    <row r="250" spans="1:20" s="16" customFormat="1" ht="18.75" customHeight="1" hidden="1">
      <c r="A250" s="62" t="s">
        <v>504</v>
      </c>
      <c r="B250" s="63" t="s">
        <v>505</v>
      </c>
      <c r="C250" s="53"/>
      <c r="D250" s="53"/>
      <c r="E250" s="53"/>
      <c r="F250" s="53"/>
      <c r="G250" s="14">
        <f t="shared" si="26"/>
        <v>0</v>
      </c>
      <c r="H250" s="14" t="e">
        <f t="shared" si="27"/>
        <v>#DIV/0!</v>
      </c>
      <c r="I250" s="53"/>
      <c r="J250" s="53"/>
      <c r="K250" s="53"/>
      <c r="L250" s="53"/>
      <c r="M250" s="14">
        <f t="shared" si="28"/>
        <v>0</v>
      </c>
      <c r="N250" s="14" t="e">
        <f t="shared" si="35"/>
        <v>#DIV/0!</v>
      </c>
      <c r="O250" s="14">
        <f t="shared" si="32"/>
        <v>0</v>
      </c>
      <c r="P250" s="14">
        <f t="shared" si="32"/>
        <v>0</v>
      </c>
      <c r="Q250" s="14">
        <f t="shared" si="29"/>
        <v>0</v>
      </c>
      <c r="R250" s="14">
        <f t="shared" si="33"/>
        <v>0</v>
      </c>
      <c r="S250" s="14">
        <f t="shared" si="30"/>
        <v>0</v>
      </c>
      <c r="T250" s="14" t="e">
        <f t="shared" si="31"/>
        <v>#DIV/0!</v>
      </c>
    </row>
    <row r="251" spans="1:20" s="16" customFormat="1" ht="30" customHeight="1" hidden="1">
      <c r="A251" s="62">
        <v>240900</v>
      </c>
      <c r="B251" s="63" t="s">
        <v>96</v>
      </c>
      <c r="C251" s="53"/>
      <c r="D251" s="53"/>
      <c r="E251" s="53"/>
      <c r="F251" s="53"/>
      <c r="G251" s="14">
        <f t="shared" si="26"/>
        <v>0</v>
      </c>
      <c r="H251" s="14" t="e">
        <f t="shared" si="27"/>
        <v>#DIV/0!</v>
      </c>
      <c r="I251" s="53"/>
      <c r="J251" s="53"/>
      <c r="K251" s="53"/>
      <c r="L251" s="53"/>
      <c r="M251" s="14">
        <f t="shared" si="28"/>
        <v>0</v>
      </c>
      <c r="N251" s="14" t="e">
        <f t="shared" si="35"/>
        <v>#DIV/0!</v>
      </c>
      <c r="O251" s="14">
        <f t="shared" si="32"/>
        <v>0</v>
      </c>
      <c r="P251" s="14">
        <f t="shared" si="32"/>
        <v>0</v>
      </c>
      <c r="Q251" s="14">
        <f t="shared" si="29"/>
        <v>0</v>
      </c>
      <c r="R251" s="14">
        <f t="shared" si="33"/>
        <v>0</v>
      </c>
      <c r="S251" s="14">
        <f t="shared" si="30"/>
        <v>0</v>
      </c>
      <c r="T251" s="14" t="e">
        <f t="shared" si="31"/>
        <v>#DIV/0!</v>
      </c>
    </row>
    <row r="252" spans="1:20" s="182" customFormat="1" ht="30" customHeight="1">
      <c r="A252" s="180" t="s">
        <v>622</v>
      </c>
      <c r="B252" s="181"/>
      <c r="C252" s="122"/>
      <c r="D252" s="122"/>
      <c r="E252" s="122"/>
      <c r="F252" s="122"/>
      <c r="G252" s="33"/>
      <c r="H252" s="33"/>
      <c r="I252" s="122"/>
      <c r="J252" s="122">
        <v>300</v>
      </c>
      <c r="K252" s="122"/>
      <c r="L252" s="122">
        <v>0</v>
      </c>
      <c r="M252" s="33">
        <f t="shared" si="28"/>
        <v>-300</v>
      </c>
      <c r="N252" s="33">
        <f t="shared" si="35"/>
        <v>0</v>
      </c>
      <c r="O252" s="33">
        <f t="shared" si="32"/>
        <v>0</v>
      </c>
      <c r="P252" s="33">
        <f t="shared" si="32"/>
        <v>300</v>
      </c>
      <c r="Q252" s="33"/>
      <c r="R252" s="33">
        <f t="shared" si="33"/>
        <v>0</v>
      </c>
      <c r="S252" s="33">
        <f t="shared" si="30"/>
        <v>-300</v>
      </c>
      <c r="T252" s="33">
        <f t="shared" si="31"/>
        <v>0</v>
      </c>
    </row>
    <row r="253" spans="1:20" s="16" customFormat="1" ht="16.5" customHeight="1">
      <c r="A253" s="62" t="s">
        <v>506</v>
      </c>
      <c r="B253" s="67" t="s">
        <v>507</v>
      </c>
      <c r="C253" s="73">
        <f>C254+C256+C258</f>
        <v>1970.6999999999998</v>
      </c>
      <c r="D253" s="162">
        <f>D254</f>
        <v>354</v>
      </c>
      <c r="E253" s="162">
        <f>E254</f>
        <v>1.1</v>
      </c>
      <c r="F253" s="162">
        <f>F254</f>
        <v>0</v>
      </c>
      <c r="G253" s="14">
        <f t="shared" si="26"/>
        <v>-354</v>
      </c>
      <c r="H253" s="14">
        <f t="shared" si="27"/>
        <v>0</v>
      </c>
      <c r="I253" s="73">
        <f>I254+I256+I258</f>
        <v>0</v>
      </c>
      <c r="J253" s="162">
        <f>J254</f>
        <v>0</v>
      </c>
      <c r="K253" s="162">
        <f>K254</f>
        <v>0</v>
      </c>
      <c r="L253" s="162">
        <f>L254</f>
        <v>0</v>
      </c>
      <c r="M253" s="14">
        <f t="shared" si="28"/>
        <v>0</v>
      </c>
      <c r="N253" s="14"/>
      <c r="O253" s="14">
        <f t="shared" si="29"/>
        <v>1970.6999999999998</v>
      </c>
      <c r="P253" s="14">
        <f t="shared" si="29"/>
        <v>354</v>
      </c>
      <c r="Q253" s="14">
        <f t="shared" si="29"/>
        <v>1.1</v>
      </c>
      <c r="R253" s="14">
        <f t="shared" si="29"/>
        <v>0</v>
      </c>
      <c r="S253" s="14">
        <f t="shared" si="30"/>
        <v>-354</v>
      </c>
      <c r="T253" s="14">
        <f t="shared" si="31"/>
        <v>0</v>
      </c>
    </row>
    <row r="254" spans="1:20" s="16" customFormat="1" ht="15" customHeight="1">
      <c r="A254" s="62" t="s">
        <v>508</v>
      </c>
      <c r="B254" s="63" t="s">
        <v>509</v>
      </c>
      <c r="C254" s="53">
        <v>1450.6</v>
      </c>
      <c r="D254" s="53">
        <v>354</v>
      </c>
      <c r="E254" s="53">
        <v>1.1</v>
      </c>
      <c r="F254" s="53">
        <v>0</v>
      </c>
      <c r="G254" s="14">
        <f t="shared" si="26"/>
        <v>-354</v>
      </c>
      <c r="H254" s="14">
        <f t="shared" si="27"/>
        <v>0</v>
      </c>
      <c r="I254" s="53"/>
      <c r="J254" s="53">
        <v>0</v>
      </c>
      <c r="K254" s="53"/>
      <c r="L254" s="53"/>
      <c r="M254" s="14">
        <f t="shared" si="28"/>
        <v>0</v>
      </c>
      <c r="N254" s="14"/>
      <c r="O254" s="14">
        <f t="shared" si="29"/>
        <v>1450.6</v>
      </c>
      <c r="P254" s="14">
        <f t="shared" si="29"/>
        <v>354</v>
      </c>
      <c r="Q254" s="14">
        <f t="shared" si="29"/>
        <v>1.1</v>
      </c>
      <c r="R254" s="14">
        <f t="shared" si="29"/>
        <v>0</v>
      </c>
      <c r="S254" s="14">
        <f t="shared" si="30"/>
        <v>-354</v>
      </c>
      <c r="T254" s="14">
        <f t="shared" si="31"/>
        <v>0</v>
      </c>
    </row>
    <row r="255" spans="1:20" s="16" customFormat="1" ht="29.25" customHeight="1" hidden="1">
      <c r="A255" s="65" t="s">
        <v>510</v>
      </c>
      <c r="B255" s="52" t="s">
        <v>511</v>
      </c>
      <c r="C255" s="75">
        <v>0</v>
      </c>
      <c r="D255" s="75">
        <v>0</v>
      </c>
      <c r="E255" s="75">
        <v>0</v>
      </c>
      <c r="F255" s="76">
        <v>0</v>
      </c>
      <c r="G255" s="14">
        <f t="shared" si="26"/>
        <v>0</v>
      </c>
      <c r="H255" s="14" t="e">
        <f t="shared" si="27"/>
        <v>#DIV/0!</v>
      </c>
      <c r="I255" s="76"/>
      <c r="J255" s="76"/>
      <c r="K255" s="76"/>
      <c r="L255" s="76"/>
      <c r="M255" s="14">
        <f t="shared" si="28"/>
        <v>0</v>
      </c>
      <c r="N255" s="14" t="e">
        <f t="shared" si="35"/>
        <v>#DIV/0!</v>
      </c>
      <c r="O255" s="14">
        <f t="shared" si="29"/>
        <v>0</v>
      </c>
      <c r="P255" s="14">
        <f t="shared" si="29"/>
        <v>0</v>
      </c>
      <c r="Q255" s="14">
        <f t="shared" si="29"/>
        <v>0</v>
      </c>
      <c r="R255" s="14">
        <f t="shared" si="29"/>
        <v>0</v>
      </c>
      <c r="S255" s="14">
        <f t="shared" si="30"/>
        <v>0</v>
      </c>
      <c r="T255" s="14" t="e">
        <f t="shared" si="31"/>
        <v>#DIV/0!</v>
      </c>
    </row>
    <row r="256" spans="1:20" s="16" customFormat="1" ht="15.75" customHeight="1" hidden="1">
      <c r="A256" s="62">
        <v>250200</v>
      </c>
      <c r="B256" s="63" t="s">
        <v>512</v>
      </c>
      <c r="C256" s="53"/>
      <c r="D256" s="53"/>
      <c r="E256" s="53"/>
      <c r="F256" s="53"/>
      <c r="G256" s="14">
        <f t="shared" si="26"/>
        <v>0</v>
      </c>
      <c r="H256" s="14" t="e">
        <f t="shared" si="27"/>
        <v>#DIV/0!</v>
      </c>
      <c r="I256" s="53"/>
      <c r="J256" s="53"/>
      <c r="K256" s="53"/>
      <c r="L256" s="53"/>
      <c r="M256" s="14">
        <f t="shared" si="28"/>
        <v>0</v>
      </c>
      <c r="N256" s="14" t="e">
        <f t="shared" si="35"/>
        <v>#DIV/0!</v>
      </c>
      <c r="O256" s="14">
        <f t="shared" si="29"/>
        <v>0</v>
      </c>
      <c r="P256" s="14">
        <f t="shared" si="29"/>
        <v>0</v>
      </c>
      <c r="Q256" s="14">
        <f t="shared" si="29"/>
        <v>0</v>
      </c>
      <c r="R256" s="14">
        <f t="shared" si="29"/>
        <v>0</v>
      </c>
      <c r="S256" s="14">
        <f t="shared" si="30"/>
        <v>0</v>
      </c>
      <c r="T256" s="14" t="e">
        <f t="shared" si="31"/>
        <v>#DIV/0!</v>
      </c>
    </row>
    <row r="257" spans="1:20" s="16" customFormat="1" ht="15.75" customHeight="1" hidden="1">
      <c r="A257" s="62" t="s">
        <v>513</v>
      </c>
      <c r="B257" s="63" t="s">
        <v>514</v>
      </c>
      <c r="C257" s="53"/>
      <c r="D257" s="53"/>
      <c r="E257" s="53"/>
      <c r="F257" s="53"/>
      <c r="G257" s="14">
        <f t="shared" si="26"/>
        <v>0</v>
      </c>
      <c r="H257" s="14" t="e">
        <f t="shared" si="27"/>
        <v>#DIV/0!</v>
      </c>
      <c r="I257" s="53"/>
      <c r="J257" s="53"/>
      <c r="K257" s="53"/>
      <c r="L257" s="53"/>
      <c r="M257" s="14">
        <f t="shared" si="28"/>
        <v>0</v>
      </c>
      <c r="N257" s="14" t="e">
        <f t="shared" si="35"/>
        <v>#DIV/0!</v>
      </c>
      <c r="O257" s="14">
        <f t="shared" si="29"/>
        <v>0</v>
      </c>
      <c r="P257" s="14">
        <f t="shared" si="29"/>
        <v>0</v>
      </c>
      <c r="Q257" s="14">
        <f t="shared" si="29"/>
        <v>0</v>
      </c>
      <c r="R257" s="14">
        <f t="shared" si="29"/>
        <v>0</v>
      </c>
      <c r="S257" s="14">
        <f t="shared" si="30"/>
        <v>0</v>
      </c>
      <c r="T257" s="14" t="e">
        <f t="shared" si="31"/>
        <v>#DIV/0!</v>
      </c>
    </row>
    <row r="258" spans="1:20" s="16" customFormat="1" ht="15.75">
      <c r="A258" s="62" t="s">
        <v>515</v>
      </c>
      <c r="B258" s="63" t="s">
        <v>516</v>
      </c>
      <c r="C258" s="53">
        <v>520.1</v>
      </c>
      <c r="D258" s="164">
        <v>575.3</v>
      </c>
      <c r="E258" s="53">
        <v>141.6</v>
      </c>
      <c r="F258" s="169">
        <v>525.4</v>
      </c>
      <c r="G258" s="14">
        <f t="shared" si="26"/>
        <v>-49.89999999999998</v>
      </c>
      <c r="H258" s="14">
        <f t="shared" si="27"/>
        <v>91.32626455762211</v>
      </c>
      <c r="I258" s="53"/>
      <c r="J258" s="164">
        <v>198.4</v>
      </c>
      <c r="K258" s="53"/>
      <c r="L258" s="53">
        <v>198.4</v>
      </c>
      <c r="M258" s="14">
        <f t="shared" si="28"/>
        <v>0</v>
      </c>
      <c r="N258" s="14">
        <f t="shared" si="35"/>
        <v>100</v>
      </c>
      <c r="O258" s="14">
        <f t="shared" si="29"/>
        <v>520.1</v>
      </c>
      <c r="P258" s="14">
        <f t="shared" si="29"/>
        <v>773.6999999999999</v>
      </c>
      <c r="Q258" s="14">
        <f t="shared" si="29"/>
        <v>141.6</v>
      </c>
      <c r="R258" s="14">
        <f t="shared" si="29"/>
        <v>723.8</v>
      </c>
      <c r="S258" s="14">
        <f t="shared" si="30"/>
        <v>-49.89999999999998</v>
      </c>
      <c r="T258" s="14">
        <f t="shared" si="31"/>
        <v>93.55047175907974</v>
      </c>
    </row>
    <row r="259" spans="1:20" s="16" customFormat="1" ht="53.25" customHeight="1" hidden="1">
      <c r="A259" s="65" t="s">
        <v>517</v>
      </c>
      <c r="B259" s="52" t="s">
        <v>518</v>
      </c>
      <c r="C259" s="77"/>
      <c r="D259" s="77"/>
      <c r="E259" s="77"/>
      <c r="F259" s="77"/>
      <c r="G259" s="14">
        <f t="shared" si="26"/>
        <v>0</v>
      </c>
      <c r="H259" s="14" t="e">
        <f t="shared" si="27"/>
        <v>#DIV/0!</v>
      </c>
      <c r="I259" s="77"/>
      <c r="J259" s="77"/>
      <c r="K259" s="77"/>
      <c r="L259" s="77"/>
      <c r="M259" s="14">
        <f t="shared" si="28"/>
        <v>0</v>
      </c>
      <c r="N259" s="14" t="e">
        <f t="shared" si="35"/>
        <v>#DIV/0!</v>
      </c>
      <c r="O259" s="14">
        <f t="shared" si="29"/>
        <v>0</v>
      </c>
      <c r="P259" s="14">
        <f t="shared" si="29"/>
        <v>0</v>
      </c>
      <c r="Q259" s="14">
        <f t="shared" si="29"/>
        <v>0</v>
      </c>
      <c r="R259" s="14">
        <f t="shared" si="29"/>
        <v>0</v>
      </c>
      <c r="S259" s="14">
        <f t="shared" si="30"/>
        <v>0</v>
      </c>
      <c r="T259" s="14" t="e">
        <f t="shared" si="31"/>
        <v>#DIV/0!</v>
      </c>
    </row>
    <row r="260" spans="1:20" s="16" customFormat="1" ht="14.25" customHeight="1" hidden="1">
      <c r="A260" s="65"/>
      <c r="B260" s="52" t="s">
        <v>519</v>
      </c>
      <c r="C260" s="76"/>
      <c r="D260" s="76"/>
      <c r="E260" s="76"/>
      <c r="F260" s="76"/>
      <c r="G260" s="14">
        <f t="shared" si="26"/>
        <v>0</v>
      </c>
      <c r="H260" s="14" t="e">
        <f t="shared" si="27"/>
        <v>#DIV/0!</v>
      </c>
      <c r="I260" s="76"/>
      <c r="J260" s="76"/>
      <c r="K260" s="76"/>
      <c r="L260" s="76"/>
      <c r="M260" s="14">
        <f t="shared" si="28"/>
        <v>0</v>
      </c>
      <c r="N260" s="14" t="e">
        <f t="shared" si="35"/>
        <v>#DIV/0!</v>
      </c>
      <c r="O260" s="14">
        <f t="shared" si="29"/>
        <v>0</v>
      </c>
      <c r="P260" s="14">
        <f t="shared" si="29"/>
        <v>0</v>
      </c>
      <c r="Q260" s="14">
        <f t="shared" si="29"/>
        <v>0</v>
      </c>
      <c r="R260" s="14">
        <f t="shared" si="29"/>
        <v>0</v>
      </c>
      <c r="S260" s="14">
        <f t="shared" si="30"/>
        <v>0</v>
      </c>
      <c r="T260" s="14" t="e">
        <f t="shared" si="31"/>
        <v>#DIV/0!</v>
      </c>
    </row>
    <row r="261" spans="1:20" s="16" customFormat="1" ht="15.75" hidden="1">
      <c r="A261" s="62">
        <v>250500</v>
      </c>
      <c r="B261" s="63" t="s">
        <v>520</v>
      </c>
      <c r="C261" s="64">
        <f>C262-C263</f>
        <v>0</v>
      </c>
      <c r="D261" s="64"/>
      <c r="E261" s="64"/>
      <c r="F261" s="64">
        <f>F262-F263</f>
        <v>0</v>
      </c>
      <c r="G261" s="14">
        <f t="shared" si="26"/>
        <v>0</v>
      </c>
      <c r="H261" s="14" t="e">
        <f t="shared" si="27"/>
        <v>#DIV/0!</v>
      </c>
      <c r="I261" s="64">
        <f>I262-I263</f>
        <v>0</v>
      </c>
      <c r="J261" s="64"/>
      <c r="K261" s="64"/>
      <c r="L261" s="64">
        <f>L262-L263</f>
        <v>0</v>
      </c>
      <c r="M261" s="14">
        <f t="shared" si="28"/>
        <v>0</v>
      </c>
      <c r="N261" s="14" t="e">
        <f t="shared" si="35"/>
        <v>#DIV/0!</v>
      </c>
      <c r="O261" s="14">
        <f t="shared" si="29"/>
        <v>0</v>
      </c>
      <c r="P261" s="14">
        <f t="shared" si="29"/>
        <v>0</v>
      </c>
      <c r="Q261" s="14">
        <f t="shared" si="29"/>
        <v>0</v>
      </c>
      <c r="R261" s="14">
        <f t="shared" si="29"/>
        <v>0</v>
      </c>
      <c r="S261" s="14">
        <f t="shared" si="30"/>
        <v>0</v>
      </c>
      <c r="T261" s="14" t="e">
        <f t="shared" si="31"/>
        <v>#DIV/0!</v>
      </c>
    </row>
    <row r="262" spans="1:20" s="16" customFormat="1" ht="15.75" hidden="1">
      <c r="A262" s="65" t="s">
        <v>521</v>
      </c>
      <c r="B262" s="52" t="s">
        <v>522</v>
      </c>
      <c r="C262" s="53"/>
      <c r="D262" s="53"/>
      <c r="E262" s="53"/>
      <c r="F262" s="53"/>
      <c r="G262" s="14">
        <f t="shared" si="26"/>
        <v>0</v>
      </c>
      <c r="H262" s="14" t="e">
        <f t="shared" si="27"/>
        <v>#DIV/0!</v>
      </c>
      <c r="I262" s="53"/>
      <c r="J262" s="53"/>
      <c r="K262" s="53"/>
      <c r="L262" s="53"/>
      <c r="M262" s="14">
        <f t="shared" si="28"/>
        <v>0</v>
      </c>
      <c r="N262" s="14" t="e">
        <f t="shared" si="35"/>
        <v>#DIV/0!</v>
      </c>
      <c r="O262" s="14">
        <f t="shared" si="29"/>
        <v>0</v>
      </c>
      <c r="P262" s="14">
        <f t="shared" si="29"/>
        <v>0</v>
      </c>
      <c r="Q262" s="14">
        <f t="shared" si="29"/>
        <v>0</v>
      </c>
      <c r="R262" s="14">
        <f t="shared" si="29"/>
        <v>0</v>
      </c>
      <c r="S262" s="14">
        <f t="shared" si="30"/>
        <v>0</v>
      </c>
      <c r="T262" s="14" t="e">
        <f t="shared" si="31"/>
        <v>#DIV/0!</v>
      </c>
    </row>
    <row r="263" spans="1:20" s="16" customFormat="1" ht="15.75" hidden="1">
      <c r="A263" s="65" t="s">
        <v>523</v>
      </c>
      <c r="B263" s="52" t="s">
        <v>524</v>
      </c>
      <c r="C263" s="53"/>
      <c r="D263" s="53"/>
      <c r="E263" s="53"/>
      <c r="F263" s="53"/>
      <c r="G263" s="14">
        <f t="shared" si="26"/>
        <v>0</v>
      </c>
      <c r="H263" s="14" t="e">
        <f t="shared" si="27"/>
        <v>#DIV/0!</v>
      </c>
      <c r="I263" s="53"/>
      <c r="J263" s="53"/>
      <c r="K263" s="53"/>
      <c r="L263" s="53"/>
      <c r="M263" s="14">
        <f t="shared" si="28"/>
        <v>0</v>
      </c>
      <c r="N263" s="14" t="e">
        <f t="shared" si="35"/>
        <v>#DIV/0!</v>
      </c>
      <c r="O263" s="14">
        <f t="shared" si="29"/>
        <v>0</v>
      </c>
      <c r="P263" s="14">
        <f t="shared" si="29"/>
        <v>0</v>
      </c>
      <c r="Q263" s="14">
        <f t="shared" si="29"/>
        <v>0</v>
      </c>
      <c r="R263" s="14">
        <f t="shared" si="29"/>
        <v>0</v>
      </c>
      <c r="S263" s="14">
        <f t="shared" si="30"/>
        <v>0</v>
      </c>
      <c r="T263" s="14" t="e">
        <f t="shared" si="31"/>
        <v>#DIV/0!</v>
      </c>
    </row>
    <row r="264" spans="1:20" s="16" customFormat="1" ht="78.75" hidden="1">
      <c r="A264" s="62" t="s">
        <v>525</v>
      </c>
      <c r="B264" s="52" t="s">
        <v>526</v>
      </c>
      <c r="C264" s="53"/>
      <c r="D264" s="53"/>
      <c r="E264" s="53"/>
      <c r="F264" s="53"/>
      <c r="G264" s="14">
        <f t="shared" si="26"/>
        <v>0</v>
      </c>
      <c r="H264" s="14" t="e">
        <f t="shared" si="27"/>
        <v>#DIV/0!</v>
      </c>
      <c r="I264" s="53"/>
      <c r="J264" s="53"/>
      <c r="K264" s="53"/>
      <c r="L264" s="53"/>
      <c r="M264" s="14">
        <f t="shared" si="28"/>
        <v>0</v>
      </c>
      <c r="N264" s="14" t="e">
        <f t="shared" si="35"/>
        <v>#DIV/0!</v>
      </c>
      <c r="O264" s="14">
        <f t="shared" si="29"/>
        <v>0</v>
      </c>
      <c r="P264" s="14">
        <f t="shared" si="29"/>
        <v>0</v>
      </c>
      <c r="Q264" s="14">
        <f t="shared" si="29"/>
        <v>0</v>
      </c>
      <c r="R264" s="14">
        <f t="shared" si="29"/>
        <v>0</v>
      </c>
      <c r="S264" s="14">
        <f t="shared" si="30"/>
        <v>0</v>
      </c>
      <c r="T264" s="14" t="e">
        <f t="shared" si="31"/>
        <v>#DIV/0!</v>
      </c>
    </row>
    <row r="265" spans="1:20" s="16" customFormat="1" ht="48.75" customHeight="1" hidden="1">
      <c r="A265" s="62">
        <v>250700</v>
      </c>
      <c r="B265" s="63" t="s">
        <v>527</v>
      </c>
      <c r="C265" s="53"/>
      <c r="D265" s="53"/>
      <c r="E265" s="53"/>
      <c r="F265" s="53"/>
      <c r="G265" s="14">
        <f t="shared" si="26"/>
        <v>0</v>
      </c>
      <c r="H265" s="14" t="e">
        <f t="shared" si="27"/>
        <v>#DIV/0!</v>
      </c>
      <c r="I265" s="53"/>
      <c r="J265" s="53"/>
      <c r="K265" s="53"/>
      <c r="L265" s="53"/>
      <c r="M265" s="14">
        <f t="shared" si="28"/>
        <v>0</v>
      </c>
      <c r="N265" s="14" t="e">
        <f t="shared" si="35"/>
        <v>#DIV/0!</v>
      </c>
      <c r="O265" s="14">
        <f t="shared" si="29"/>
        <v>0</v>
      </c>
      <c r="P265" s="14">
        <f t="shared" si="29"/>
        <v>0</v>
      </c>
      <c r="Q265" s="14">
        <f t="shared" si="29"/>
        <v>0</v>
      </c>
      <c r="R265" s="14">
        <f aca="true" t="shared" si="36" ref="R265:R324">L265+F265</f>
        <v>0</v>
      </c>
      <c r="S265" s="14">
        <f t="shared" si="30"/>
        <v>0</v>
      </c>
      <c r="T265" s="14" t="e">
        <f t="shared" si="31"/>
        <v>#DIV/0!</v>
      </c>
    </row>
    <row r="266" spans="1:20" s="16" customFormat="1" ht="63" hidden="1">
      <c r="A266" s="62" t="s">
        <v>528</v>
      </c>
      <c r="B266" s="63" t="s">
        <v>529</v>
      </c>
      <c r="C266" s="53"/>
      <c r="D266" s="53"/>
      <c r="E266" s="53"/>
      <c r="F266" s="53"/>
      <c r="G266" s="14">
        <f aca="true" t="shared" si="37" ref="G266:G296">F266-D266</f>
        <v>0</v>
      </c>
      <c r="H266" s="14" t="e">
        <f aca="true" t="shared" si="38" ref="H266:H296">F266/D266*100</f>
        <v>#DIV/0!</v>
      </c>
      <c r="I266" s="53"/>
      <c r="J266" s="53"/>
      <c r="K266" s="53"/>
      <c r="L266" s="53"/>
      <c r="M266" s="14">
        <f aca="true" t="shared" si="39" ref="M266:M296">L266-J266</f>
        <v>0</v>
      </c>
      <c r="N266" s="14" t="e">
        <f t="shared" si="35"/>
        <v>#DIV/0!</v>
      </c>
      <c r="O266" s="14">
        <f aca="true" t="shared" si="40" ref="O266:Q324">I266+C266</f>
        <v>0</v>
      </c>
      <c r="P266" s="14">
        <f t="shared" si="40"/>
        <v>0</v>
      </c>
      <c r="Q266" s="14">
        <f t="shared" si="40"/>
        <v>0</v>
      </c>
      <c r="R266" s="14">
        <f t="shared" si="36"/>
        <v>0</v>
      </c>
      <c r="S266" s="14">
        <f aca="true" t="shared" si="41" ref="S266:S296">R266-P266</f>
        <v>0</v>
      </c>
      <c r="T266" s="14" t="e">
        <f aca="true" t="shared" si="42" ref="T266:T296">R266/P266*100</f>
        <v>#DIV/0!</v>
      </c>
    </row>
    <row r="267" spans="1:20" s="16" customFormat="1" ht="31.5" hidden="1">
      <c r="A267" s="62" t="s">
        <v>530</v>
      </c>
      <c r="B267" s="63" t="s">
        <v>531</v>
      </c>
      <c r="C267" s="53"/>
      <c r="D267" s="53"/>
      <c r="E267" s="53"/>
      <c r="F267" s="53"/>
      <c r="G267" s="14">
        <f t="shared" si="37"/>
        <v>0</v>
      </c>
      <c r="H267" s="14" t="e">
        <f t="shared" si="38"/>
        <v>#DIV/0!</v>
      </c>
      <c r="I267" s="53"/>
      <c r="J267" s="53"/>
      <c r="K267" s="53"/>
      <c r="L267" s="53"/>
      <c r="M267" s="14">
        <f t="shared" si="39"/>
        <v>0</v>
      </c>
      <c r="N267" s="14" t="e">
        <f t="shared" si="35"/>
        <v>#DIV/0!</v>
      </c>
      <c r="O267" s="14">
        <f t="shared" si="40"/>
        <v>0</v>
      </c>
      <c r="P267" s="14">
        <f t="shared" si="40"/>
        <v>0</v>
      </c>
      <c r="Q267" s="14">
        <f t="shared" si="40"/>
        <v>0</v>
      </c>
      <c r="R267" s="14">
        <f t="shared" si="36"/>
        <v>0</v>
      </c>
      <c r="S267" s="14">
        <f t="shared" si="41"/>
        <v>0</v>
      </c>
      <c r="T267" s="14" t="e">
        <f t="shared" si="42"/>
        <v>#DIV/0!</v>
      </c>
    </row>
    <row r="268" spans="1:20" s="16" customFormat="1" ht="15.75" hidden="1">
      <c r="A268" s="65" t="s">
        <v>532</v>
      </c>
      <c r="B268" s="52" t="s">
        <v>533</v>
      </c>
      <c r="C268" s="53"/>
      <c r="D268" s="53"/>
      <c r="E268" s="53"/>
      <c r="F268" s="53"/>
      <c r="G268" s="14">
        <f t="shared" si="37"/>
        <v>0</v>
      </c>
      <c r="H268" s="14" t="e">
        <f t="shared" si="38"/>
        <v>#DIV/0!</v>
      </c>
      <c r="I268" s="53"/>
      <c r="J268" s="53"/>
      <c r="K268" s="53"/>
      <c r="L268" s="53"/>
      <c r="M268" s="14">
        <f t="shared" si="39"/>
        <v>0</v>
      </c>
      <c r="N268" s="14" t="e">
        <f t="shared" si="35"/>
        <v>#DIV/0!</v>
      </c>
      <c r="O268" s="14">
        <f t="shared" si="40"/>
        <v>0</v>
      </c>
      <c r="P268" s="14">
        <f t="shared" si="40"/>
        <v>0</v>
      </c>
      <c r="Q268" s="14">
        <f t="shared" si="40"/>
        <v>0</v>
      </c>
      <c r="R268" s="14">
        <f t="shared" si="36"/>
        <v>0</v>
      </c>
      <c r="S268" s="14">
        <f t="shared" si="41"/>
        <v>0</v>
      </c>
      <c r="T268" s="14" t="e">
        <f t="shared" si="42"/>
        <v>#DIV/0!</v>
      </c>
    </row>
    <row r="269" spans="1:20" s="16" customFormat="1" ht="15.75" hidden="1">
      <c r="A269" s="65" t="s">
        <v>534</v>
      </c>
      <c r="B269" s="52" t="s">
        <v>535</v>
      </c>
      <c r="C269" s="53"/>
      <c r="D269" s="53"/>
      <c r="E269" s="53"/>
      <c r="F269" s="53"/>
      <c r="G269" s="14">
        <f t="shared" si="37"/>
        <v>0</v>
      </c>
      <c r="H269" s="14" t="e">
        <f t="shared" si="38"/>
        <v>#DIV/0!</v>
      </c>
      <c r="I269" s="53"/>
      <c r="J269" s="53"/>
      <c r="K269" s="53"/>
      <c r="L269" s="53"/>
      <c r="M269" s="14">
        <f t="shared" si="39"/>
        <v>0</v>
      </c>
      <c r="N269" s="14" t="e">
        <f t="shared" si="35"/>
        <v>#DIV/0!</v>
      </c>
      <c r="O269" s="14">
        <f t="shared" si="40"/>
        <v>0</v>
      </c>
      <c r="P269" s="14">
        <f t="shared" si="40"/>
        <v>0</v>
      </c>
      <c r="Q269" s="14">
        <f t="shared" si="40"/>
        <v>0</v>
      </c>
      <c r="R269" s="14">
        <f t="shared" si="36"/>
        <v>0</v>
      </c>
      <c r="S269" s="14">
        <f t="shared" si="41"/>
        <v>0</v>
      </c>
      <c r="T269" s="14" t="e">
        <f t="shared" si="42"/>
        <v>#DIV/0!</v>
      </c>
    </row>
    <row r="270" spans="1:20" s="16" customFormat="1" ht="15.75">
      <c r="A270" s="62" t="s">
        <v>536</v>
      </c>
      <c r="B270" s="74" t="s">
        <v>537</v>
      </c>
      <c r="C270" s="53"/>
      <c r="D270" s="53"/>
      <c r="E270" s="53"/>
      <c r="F270" s="53"/>
      <c r="G270" s="14">
        <f t="shared" si="37"/>
        <v>0</v>
      </c>
      <c r="H270" s="14"/>
      <c r="I270" s="53">
        <v>296.4</v>
      </c>
      <c r="J270" s="164">
        <f>J271+J272</f>
        <v>476.8</v>
      </c>
      <c r="K270" s="122">
        <f>K271+K272</f>
        <v>0</v>
      </c>
      <c r="L270" s="122">
        <f>L271+L272</f>
        <v>208.6</v>
      </c>
      <c r="M270" s="14">
        <f t="shared" si="39"/>
        <v>-268.20000000000005</v>
      </c>
      <c r="N270" s="14">
        <f t="shared" si="35"/>
        <v>43.75</v>
      </c>
      <c r="O270" s="14">
        <f t="shared" si="40"/>
        <v>296.4</v>
      </c>
      <c r="P270" s="14">
        <f t="shared" si="40"/>
        <v>476.8</v>
      </c>
      <c r="Q270" s="14">
        <f t="shared" si="40"/>
        <v>0</v>
      </c>
      <c r="R270" s="14">
        <f t="shared" si="36"/>
        <v>208.6</v>
      </c>
      <c r="S270" s="14">
        <f t="shared" si="41"/>
        <v>-268.20000000000005</v>
      </c>
      <c r="T270" s="14">
        <f t="shared" si="42"/>
        <v>43.75</v>
      </c>
    </row>
    <row r="271" spans="1:20" s="16" customFormat="1" ht="15.75">
      <c r="A271" s="62" t="s">
        <v>538</v>
      </c>
      <c r="B271" s="74" t="s">
        <v>539</v>
      </c>
      <c r="C271" s="53"/>
      <c r="D271" s="53"/>
      <c r="E271" s="53"/>
      <c r="F271" s="53"/>
      <c r="G271" s="14">
        <f t="shared" si="37"/>
        <v>0</v>
      </c>
      <c r="H271" s="14"/>
      <c r="I271" s="53">
        <v>127.8</v>
      </c>
      <c r="J271" s="53">
        <v>127.8</v>
      </c>
      <c r="K271" s="53"/>
      <c r="L271" s="53">
        <v>127.8</v>
      </c>
      <c r="M271" s="14">
        <f t="shared" si="39"/>
        <v>0</v>
      </c>
      <c r="N271" s="14">
        <f t="shared" si="35"/>
        <v>100</v>
      </c>
      <c r="O271" s="14">
        <f t="shared" si="40"/>
        <v>127.8</v>
      </c>
      <c r="P271" s="14">
        <f t="shared" si="40"/>
        <v>127.8</v>
      </c>
      <c r="Q271" s="14">
        <f t="shared" si="40"/>
        <v>0</v>
      </c>
      <c r="R271" s="14">
        <f t="shared" si="36"/>
        <v>127.8</v>
      </c>
      <c r="S271" s="14">
        <f t="shared" si="41"/>
        <v>0</v>
      </c>
      <c r="T271" s="14">
        <f t="shared" si="42"/>
        <v>100</v>
      </c>
    </row>
    <row r="272" spans="1:20" s="182" customFormat="1" ht="15.75">
      <c r="A272" s="180" t="s">
        <v>623</v>
      </c>
      <c r="B272" s="183"/>
      <c r="C272" s="122"/>
      <c r="D272" s="122"/>
      <c r="E272" s="122"/>
      <c r="F272" s="122"/>
      <c r="G272" s="33"/>
      <c r="H272" s="33"/>
      <c r="I272" s="122"/>
      <c r="J272" s="122">
        <v>349</v>
      </c>
      <c r="K272" s="122"/>
      <c r="L272" s="122">
        <v>80.8</v>
      </c>
      <c r="M272" s="33">
        <f t="shared" si="39"/>
        <v>-268.2</v>
      </c>
      <c r="N272" s="33">
        <f t="shared" si="35"/>
        <v>23.15186246418338</v>
      </c>
      <c r="O272" s="33">
        <f t="shared" si="40"/>
        <v>0</v>
      </c>
      <c r="P272" s="33">
        <f t="shared" si="40"/>
        <v>349</v>
      </c>
      <c r="Q272" s="33"/>
      <c r="R272" s="33">
        <f t="shared" si="36"/>
        <v>80.8</v>
      </c>
      <c r="S272" s="33">
        <f t="shared" si="41"/>
        <v>-268.2</v>
      </c>
      <c r="T272" s="33">
        <f t="shared" si="42"/>
        <v>23.15186246418338</v>
      </c>
    </row>
    <row r="273" spans="1:20" s="178" customFormat="1" ht="50.25" customHeight="1">
      <c r="A273" s="175" t="s">
        <v>540</v>
      </c>
      <c r="B273" s="176" t="s">
        <v>541</v>
      </c>
      <c r="C273" s="177">
        <f>C6+C52+C81+C112+C141++C156+C160+C205+C253+C202+C228</f>
        <v>104678.69999999998</v>
      </c>
      <c r="D273" s="177">
        <f>D6+D52+D81+D112+D141++D156+D160+D205+D253+D258+D202+D228+D229</f>
        <v>111058.80000000002</v>
      </c>
      <c r="E273" s="177">
        <f>E6+E52+E81+E112+E141++E156+E160+E205+E253+E202+E228+E229</f>
        <v>23235.8</v>
      </c>
      <c r="F273" s="177">
        <f>F6+F52+F81+F112+F141++F156+F258+F160+F205+F253+F202+F228+F229</f>
        <v>86555.59999999999</v>
      </c>
      <c r="G273" s="172">
        <f t="shared" si="37"/>
        <v>-24503.200000000026</v>
      </c>
      <c r="H273" s="172">
        <f t="shared" si="38"/>
        <v>77.93673261371453</v>
      </c>
      <c r="I273" s="177">
        <f>I6+I22+I29+I35+I52+I81+I112+I122+I141+I156+I160+I179+I183+I187+I205+I220+I226+I230+I241+I247+I248+I253+I238+I270+I271+I227</f>
        <v>9813.4</v>
      </c>
      <c r="J273" s="177">
        <f>J6+J52+J81+J112+J141+J156+J160+J202+J205+J227+J252+J253+J258+J270</f>
        <v>25451.4</v>
      </c>
      <c r="K273" s="177" t="e">
        <f>K6+K52+K81+K112+K141+K156+K160+K202+K205+K227+K252+K253+K258+K270</f>
        <v>#REF!</v>
      </c>
      <c r="L273" s="177">
        <f>L6+L52+L81+L112+L141+L156+L160+L202+L205+L227+L228+L252+L253+L258+L270</f>
        <v>14601.099999999999</v>
      </c>
      <c r="M273" s="172">
        <f t="shared" si="39"/>
        <v>-10850.300000000003</v>
      </c>
      <c r="N273" s="14">
        <f t="shared" si="35"/>
        <v>57.368553399812974</v>
      </c>
      <c r="O273" s="172">
        <f t="shared" si="40"/>
        <v>114492.09999999998</v>
      </c>
      <c r="P273" s="172">
        <f t="shared" si="40"/>
        <v>136510.2</v>
      </c>
      <c r="Q273" s="172" t="e">
        <f t="shared" si="40"/>
        <v>#REF!</v>
      </c>
      <c r="R273" s="172">
        <f t="shared" si="36"/>
        <v>101156.69999999998</v>
      </c>
      <c r="S273" s="172">
        <f t="shared" si="41"/>
        <v>-35353.50000000003</v>
      </c>
      <c r="T273" s="172">
        <f t="shared" si="42"/>
        <v>74.10193524000402</v>
      </c>
    </row>
    <row r="274" spans="1:20" s="16" customFormat="1" ht="19.5" customHeight="1">
      <c r="A274" s="60" t="s">
        <v>542</v>
      </c>
      <c r="B274" s="78" t="s">
        <v>543</v>
      </c>
      <c r="C274" s="121">
        <f>C280+C281+C282+C283</f>
        <v>40315.8</v>
      </c>
      <c r="D274" s="121">
        <f>D280+D281+D282+D283</f>
        <v>15</v>
      </c>
      <c r="E274" s="121">
        <f>E280+E281+E282+E283</f>
        <v>16051.4</v>
      </c>
      <c r="F274" s="121">
        <f>F280+F281+F282+F283</f>
        <v>15</v>
      </c>
      <c r="G274" s="14">
        <f t="shared" si="37"/>
        <v>0</v>
      </c>
      <c r="H274" s="14"/>
      <c r="I274" s="64">
        <f>I278+I279+I281+I283+I286+I282</f>
        <v>0</v>
      </c>
      <c r="J274" s="64">
        <f>J278+J279+J281+J283+J286+J282</f>
        <v>0</v>
      </c>
      <c r="K274" s="64"/>
      <c r="L274" s="64">
        <f>L278+L279+L281+L283+L286+L282</f>
        <v>0</v>
      </c>
      <c r="M274" s="14">
        <f t="shared" si="39"/>
        <v>0</v>
      </c>
      <c r="N274" s="14"/>
      <c r="O274" s="14">
        <f t="shared" si="40"/>
        <v>40315.8</v>
      </c>
      <c r="P274" s="14">
        <f t="shared" si="40"/>
        <v>15</v>
      </c>
      <c r="Q274" s="14">
        <f t="shared" si="40"/>
        <v>16051.4</v>
      </c>
      <c r="R274" s="14">
        <f t="shared" si="36"/>
        <v>15</v>
      </c>
      <c r="S274" s="14">
        <f t="shared" si="41"/>
        <v>0</v>
      </c>
      <c r="T274" s="14">
        <f t="shared" si="42"/>
        <v>100</v>
      </c>
    </row>
    <row r="275" spans="1:20" s="16" customFormat="1" ht="31.5" hidden="1">
      <c r="A275" s="60" t="s">
        <v>544</v>
      </c>
      <c r="B275" s="79" t="s">
        <v>545</v>
      </c>
      <c r="C275" s="53"/>
      <c r="D275" s="53"/>
      <c r="E275" s="53"/>
      <c r="F275" s="53"/>
      <c r="G275" s="14">
        <f t="shared" si="37"/>
        <v>0</v>
      </c>
      <c r="H275" s="14" t="e">
        <f t="shared" si="38"/>
        <v>#DIV/0!</v>
      </c>
      <c r="I275" s="53"/>
      <c r="J275" s="53"/>
      <c r="K275" s="53"/>
      <c r="L275" s="53"/>
      <c r="M275" s="14">
        <f t="shared" si="39"/>
        <v>0</v>
      </c>
      <c r="N275" s="14" t="e">
        <f t="shared" si="35"/>
        <v>#DIV/0!</v>
      </c>
      <c r="O275" s="14">
        <f t="shared" si="40"/>
        <v>0</v>
      </c>
      <c r="P275" s="14">
        <f t="shared" si="40"/>
        <v>0</v>
      </c>
      <c r="Q275" s="14">
        <f t="shared" si="40"/>
        <v>0</v>
      </c>
      <c r="R275" s="14">
        <f t="shared" si="36"/>
        <v>0</v>
      </c>
      <c r="S275" s="14">
        <f t="shared" si="41"/>
        <v>0</v>
      </c>
      <c r="T275" s="14" t="e">
        <f t="shared" si="42"/>
        <v>#DIV/0!</v>
      </c>
    </row>
    <row r="276" spans="1:20" s="16" customFormat="1" ht="43.5" customHeight="1" hidden="1">
      <c r="A276" s="60" t="s">
        <v>546</v>
      </c>
      <c r="B276" s="79" t="s">
        <v>547</v>
      </c>
      <c r="C276" s="53"/>
      <c r="D276" s="53">
        <v>0</v>
      </c>
      <c r="E276" s="53">
        <v>0</v>
      </c>
      <c r="F276" s="53">
        <v>0</v>
      </c>
      <c r="G276" s="14">
        <f t="shared" si="37"/>
        <v>0</v>
      </c>
      <c r="H276" s="14" t="e">
        <f t="shared" si="38"/>
        <v>#DIV/0!</v>
      </c>
      <c r="I276" s="53"/>
      <c r="J276" s="53"/>
      <c r="K276" s="53"/>
      <c r="L276" s="53"/>
      <c r="M276" s="14">
        <f t="shared" si="39"/>
        <v>0</v>
      </c>
      <c r="N276" s="14" t="e">
        <f t="shared" si="35"/>
        <v>#DIV/0!</v>
      </c>
      <c r="O276" s="14">
        <f t="shared" si="40"/>
        <v>0</v>
      </c>
      <c r="P276" s="14">
        <f t="shared" si="40"/>
        <v>0</v>
      </c>
      <c r="Q276" s="14">
        <f t="shared" si="40"/>
        <v>0</v>
      </c>
      <c r="R276" s="14">
        <f t="shared" si="36"/>
        <v>0</v>
      </c>
      <c r="S276" s="14">
        <f t="shared" si="41"/>
        <v>0</v>
      </c>
      <c r="T276" s="14" t="e">
        <f t="shared" si="42"/>
        <v>#DIV/0!</v>
      </c>
    </row>
    <row r="277" spans="1:20" s="16" customFormat="1" ht="91.5" customHeight="1" hidden="1">
      <c r="A277" s="60" t="s">
        <v>548</v>
      </c>
      <c r="B277" s="79" t="s">
        <v>549</v>
      </c>
      <c r="C277" s="53"/>
      <c r="D277" s="53">
        <v>0</v>
      </c>
      <c r="E277" s="53">
        <v>0</v>
      </c>
      <c r="F277" s="53">
        <v>0</v>
      </c>
      <c r="G277" s="14">
        <f t="shared" si="37"/>
        <v>0</v>
      </c>
      <c r="H277" s="14" t="e">
        <f t="shared" si="38"/>
        <v>#DIV/0!</v>
      </c>
      <c r="I277" s="53"/>
      <c r="J277" s="53"/>
      <c r="K277" s="53"/>
      <c r="L277" s="53"/>
      <c r="M277" s="14">
        <f t="shared" si="39"/>
        <v>0</v>
      </c>
      <c r="N277" s="14" t="e">
        <f t="shared" si="35"/>
        <v>#DIV/0!</v>
      </c>
      <c r="O277" s="14">
        <f t="shared" si="40"/>
        <v>0</v>
      </c>
      <c r="P277" s="14">
        <f t="shared" si="40"/>
        <v>0</v>
      </c>
      <c r="Q277" s="14">
        <f t="shared" si="40"/>
        <v>0</v>
      </c>
      <c r="R277" s="14">
        <f t="shared" si="36"/>
        <v>0</v>
      </c>
      <c r="S277" s="14">
        <f t="shared" si="41"/>
        <v>0</v>
      </c>
      <c r="T277" s="14" t="e">
        <f t="shared" si="42"/>
        <v>#DIV/0!</v>
      </c>
    </row>
    <row r="278" spans="1:20" s="16" customFormat="1" ht="45.75" customHeight="1" hidden="1">
      <c r="A278" s="60" t="s">
        <v>550</v>
      </c>
      <c r="B278" s="78" t="s">
        <v>551</v>
      </c>
      <c r="C278" s="53"/>
      <c r="D278" s="53"/>
      <c r="E278" s="53"/>
      <c r="F278" s="53"/>
      <c r="G278" s="14">
        <f t="shared" si="37"/>
        <v>0</v>
      </c>
      <c r="H278" s="14" t="e">
        <f t="shared" si="38"/>
        <v>#DIV/0!</v>
      </c>
      <c r="I278" s="53"/>
      <c r="J278" s="53"/>
      <c r="K278" s="53"/>
      <c r="L278" s="53"/>
      <c r="M278" s="14">
        <f t="shared" si="39"/>
        <v>0</v>
      </c>
      <c r="N278" s="14" t="e">
        <f t="shared" si="35"/>
        <v>#DIV/0!</v>
      </c>
      <c r="O278" s="14">
        <f t="shared" si="40"/>
        <v>0</v>
      </c>
      <c r="P278" s="14">
        <f t="shared" si="40"/>
        <v>0</v>
      </c>
      <c r="Q278" s="14">
        <f t="shared" si="40"/>
        <v>0</v>
      </c>
      <c r="R278" s="14">
        <f t="shared" si="36"/>
        <v>0</v>
      </c>
      <c r="S278" s="14">
        <f t="shared" si="41"/>
        <v>0</v>
      </c>
      <c r="T278" s="14" t="e">
        <f t="shared" si="42"/>
        <v>#DIV/0!</v>
      </c>
    </row>
    <row r="279" spans="1:20" s="16" customFormat="1" ht="50.25" customHeight="1" hidden="1">
      <c r="A279" s="60" t="s">
        <v>552</v>
      </c>
      <c r="B279" s="80" t="s">
        <v>553</v>
      </c>
      <c r="C279" s="53"/>
      <c r="D279" s="53"/>
      <c r="E279" s="53"/>
      <c r="F279" s="53"/>
      <c r="G279" s="14">
        <f t="shared" si="37"/>
        <v>0</v>
      </c>
      <c r="H279" s="14" t="e">
        <f t="shared" si="38"/>
        <v>#DIV/0!</v>
      </c>
      <c r="I279" s="53"/>
      <c r="J279" s="53"/>
      <c r="K279" s="53"/>
      <c r="L279" s="53"/>
      <c r="M279" s="14">
        <f t="shared" si="39"/>
        <v>0</v>
      </c>
      <c r="N279" s="14" t="e">
        <f t="shared" si="35"/>
        <v>#DIV/0!</v>
      </c>
      <c r="O279" s="14">
        <f t="shared" si="40"/>
        <v>0</v>
      </c>
      <c r="P279" s="14">
        <f t="shared" si="40"/>
        <v>0</v>
      </c>
      <c r="Q279" s="14">
        <f t="shared" si="40"/>
        <v>0</v>
      </c>
      <c r="R279" s="14">
        <f t="shared" si="36"/>
        <v>0</v>
      </c>
      <c r="S279" s="14">
        <f t="shared" si="41"/>
        <v>0</v>
      </c>
      <c r="T279" s="14" t="e">
        <f t="shared" si="42"/>
        <v>#DIV/0!</v>
      </c>
    </row>
    <row r="280" spans="1:20" s="16" customFormat="1" ht="27.75" customHeight="1">
      <c r="A280" s="60" t="s">
        <v>554</v>
      </c>
      <c r="B280" s="80" t="s">
        <v>555</v>
      </c>
      <c r="C280" s="53">
        <v>11435.3</v>
      </c>
      <c r="D280" s="53"/>
      <c r="E280" s="53">
        <v>3518.6</v>
      </c>
      <c r="F280" s="53"/>
      <c r="G280" s="14">
        <f t="shared" si="37"/>
        <v>0</v>
      </c>
      <c r="H280" s="14"/>
      <c r="I280" s="53"/>
      <c r="J280" s="53"/>
      <c r="K280" s="53"/>
      <c r="L280" s="53"/>
      <c r="M280" s="14">
        <f t="shared" si="39"/>
        <v>0</v>
      </c>
      <c r="N280" s="14"/>
      <c r="O280" s="14">
        <f t="shared" si="40"/>
        <v>11435.3</v>
      </c>
      <c r="P280" s="14">
        <f t="shared" si="40"/>
        <v>0</v>
      </c>
      <c r="Q280" s="14">
        <f t="shared" si="40"/>
        <v>3518.6</v>
      </c>
      <c r="R280" s="14">
        <f t="shared" si="36"/>
        <v>0</v>
      </c>
      <c r="S280" s="14">
        <f t="shared" si="41"/>
        <v>0</v>
      </c>
      <c r="T280" s="14"/>
    </row>
    <row r="281" spans="1:20" s="16" customFormat="1" ht="30.75" customHeight="1">
      <c r="A281" s="60" t="s">
        <v>556</v>
      </c>
      <c r="B281" s="80" t="s">
        <v>557</v>
      </c>
      <c r="C281" s="53">
        <v>17568</v>
      </c>
      <c r="D281" s="53"/>
      <c r="E281" s="53">
        <v>6275.7</v>
      </c>
      <c r="F281" s="53"/>
      <c r="G281" s="14">
        <f t="shared" si="37"/>
        <v>0</v>
      </c>
      <c r="H281" s="14"/>
      <c r="I281" s="53"/>
      <c r="J281" s="53">
        <v>0</v>
      </c>
      <c r="K281" s="53"/>
      <c r="L281" s="53"/>
      <c r="M281" s="14">
        <f t="shared" si="39"/>
        <v>0</v>
      </c>
      <c r="N281" s="14"/>
      <c r="O281" s="14">
        <f t="shared" si="40"/>
        <v>17568</v>
      </c>
      <c r="P281" s="14">
        <f t="shared" si="40"/>
        <v>0</v>
      </c>
      <c r="Q281" s="14">
        <f t="shared" si="40"/>
        <v>6275.7</v>
      </c>
      <c r="R281" s="14">
        <f t="shared" si="36"/>
        <v>0</v>
      </c>
      <c r="S281" s="14">
        <f t="shared" si="41"/>
        <v>0</v>
      </c>
      <c r="T281" s="14"/>
    </row>
    <row r="282" spans="1:20" s="16" customFormat="1" ht="23.25" customHeight="1">
      <c r="A282" s="60" t="s">
        <v>558</v>
      </c>
      <c r="B282" s="71" t="s">
        <v>559</v>
      </c>
      <c r="C282" s="53">
        <v>4792</v>
      </c>
      <c r="D282" s="53"/>
      <c r="E282" s="53">
        <v>1735</v>
      </c>
      <c r="F282" s="53"/>
      <c r="G282" s="14">
        <f t="shared" si="37"/>
        <v>0</v>
      </c>
      <c r="H282" s="14"/>
      <c r="I282" s="53"/>
      <c r="J282" s="53"/>
      <c r="K282" s="53"/>
      <c r="L282" s="53"/>
      <c r="M282" s="14">
        <f t="shared" si="39"/>
        <v>0</v>
      </c>
      <c r="N282" s="14"/>
      <c r="O282" s="14">
        <f t="shared" si="40"/>
        <v>4792</v>
      </c>
      <c r="P282" s="14">
        <f t="shared" si="40"/>
        <v>0</v>
      </c>
      <c r="Q282" s="14">
        <f t="shared" si="40"/>
        <v>1735</v>
      </c>
      <c r="R282" s="14">
        <f t="shared" si="36"/>
        <v>0</v>
      </c>
      <c r="S282" s="14">
        <f t="shared" si="41"/>
        <v>0</v>
      </c>
      <c r="T282" s="14"/>
    </row>
    <row r="283" spans="1:20" s="16" customFormat="1" ht="18.75" customHeight="1">
      <c r="A283" s="60" t="s">
        <v>560</v>
      </c>
      <c r="B283" s="81" t="s">
        <v>561</v>
      </c>
      <c r="C283" s="53">
        <v>6520.5</v>
      </c>
      <c r="D283" s="53">
        <v>15</v>
      </c>
      <c r="E283" s="53">
        <v>4522.1</v>
      </c>
      <c r="F283" s="53">
        <v>15</v>
      </c>
      <c r="G283" s="14">
        <f t="shared" si="37"/>
        <v>0</v>
      </c>
      <c r="H283" s="14"/>
      <c r="I283" s="69"/>
      <c r="J283" s="53"/>
      <c r="K283" s="53"/>
      <c r="L283" s="53"/>
      <c r="M283" s="14">
        <f t="shared" si="39"/>
        <v>0</v>
      </c>
      <c r="N283" s="14"/>
      <c r="O283" s="14">
        <f t="shared" si="40"/>
        <v>6520.5</v>
      </c>
      <c r="P283" s="14">
        <f t="shared" si="40"/>
        <v>15</v>
      </c>
      <c r="Q283" s="14">
        <f t="shared" si="40"/>
        <v>4522.1</v>
      </c>
      <c r="R283" s="14">
        <f t="shared" si="36"/>
        <v>15</v>
      </c>
      <c r="S283" s="14">
        <f t="shared" si="41"/>
        <v>0</v>
      </c>
      <c r="T283" s="14">
        <f t="shared" si="42"/>
        <v>100</v>
      </c>
    </row>
    <row r="284" spans="1:20" s="16" customFormat="1" ht="39.75" customHeight="1" hidden="1">
      <c r="A284" s="60"/>
      <c r="B284" s="81"/>
      <c r="C284" s="53"/>
      <c r="D284" s="53"/>
      <c r="E284" s="53"/>
      <c r="F284" s="53"/>
      <c r="G284" s="14">
        <f t="shared" si="37"/>
        <v>0</v>
      </c>
      <c r="H284" s="14" t="e">
        <f t="shared" si="38"/>
        <v>#DIV/0!</v>
      </c>
      <c r="I284" s="53"/>
      <c r="J284" s="53"/>
      <c r="K284" s="53"/>
      <c r="L284" s="53"/>
      <c r="M284" s="14">
        <f t="shared" si="39"/>
        <v>0</v>
      </c>
      <c r="N284" s="14" t="e">
        <f t="shared" si="35"/>
        <v>#DIV/0!</v>
      </c>
      <c r="O284" s="14">
        <f t="shared" si="40"/>
        <v>0</v>
      </c>
      <c r="P284" s="14">
        <f t="shared" si="40"/>
        <v>0</v>
      </c>
      <c r="Q284" s="14">
        <f t="shared" si="40"/>
        <v>0</v>
      </c>
      <c r="R284" s="14">
        <f t="shared" si="36"/>
        <v>0</v>
      </c>
      <c r="S284" s="14">
        <f t="shared" si="41"/>
        <v>0</v>
      </c>
      <c r="T284" s="14" t="e">
        <f t="shared" si="42"/>
        <v>#DIV/0!</v>
      </c>
    </row>
    <row r="285" spans="1:20" s="16" customFormat="1" ht="50.25" customHeight="1" hidden="1">
      <c r="A285" s="60" t="s">
        <v>562</v>
      </c>
      <c r="B285" s="81" t="s">
        <v>563</v>
      </c>
      <c r="C285" s="53"/>
      <c r="D285" s="53"/>
      <c r="E285" s="53"/>
      <c r="F285" s="53"/>
      <c r="G285" s="14">
        <f t="shared" si="37"/>
        <v>0</v>
      </c>
      <c r="H285" s="14" t="e">
        <f t="shared" si="38"/>
        <v>#DIV/0!</v>
      </c>
      <c r="I285" s="53"/>
      <c r="J285" s="53">
        <v>0</v>
      </c>
      <c r="K285" s="53">
        <v>0</v>
      </c>
      <c r="L285" s="53"/>
      <c r="M285" s="14">
        <f t="shared" si="39"/>
        <v>0</v>
      </c>
      <c r="N285" s="14" t="e">
        <f t="shared" si="35"/>
        <v>#DIV/0!</v>
      </c>
      <c r="O285" s="14">
        <f t="shared" si="40"/>
        <v>0</v>
      </c>
      <c r="P285" s="14">
        <f t="shared" si="40"/>
        <v>0</v>
      </c>
      <c r="Q285" s="14">
        <f t="shared" si="40"/>
        <v>0</v>
      </c>
      <c r="R285" s="14">
        <f t="shared" si="36"/>
        <v>0</v>
      </c>
      <c r="S285" s="14">
        <f t="shared" si="41"/>
        <v>0</v>
      </c>
      <c r="T285" s="14" t="e">
        <f t="shared" si="42"/>
        <v>#DIV/0!</v>
      </c>
    </row>
    <row r="286" spans="1:20" s="16" customFormat="1" ht="63" hidden="1">
      <c r="A286" s="60" t="s">
        <v>564</v>
      </c>
      <c r="B286" s="81" t="s">
        <v>565</v>
      </c>
      <c r="C286" s="53">
        <f>SUM(C287:C289)</f>
        <v>0</v>
      </c>
      <c r="D286" s="53"/>
      <c r="E286" s="53"/>
      <c r="F286" s="53"/>
      <c r="G286" s="14">
        <f t="shared" si="37"/>
        <v>0</v>
      </c>
      <c r="H286" s="14" t="e">
        <f t="shared" si="38"/>
        <v>#DIV/0!</v>
      </c>
      <c r="I286" s="53"/>
      <c r="J286" s="53"/>
      <c r="K286" s="53"/>
      <c r="L286" s="53"/>
      <c r="M286" s="14">
        <f t="shared" si="39"/>
        <v>0</v>
      </c>
      <c r="N286" s="14" t="e">
        <f t="shared" si="35"/>
        <v>#DIV/0!</v>
      </c>
      <c r="O286" s="14">
        <f t="shared" si="40"/>
        <v>0</v>
      </c>
      <c r="P286" s="14">
        <f t="shared" si="40"/>
        <v>0</v>
      </c>
      <c r="Q286" s="14">
        <f t="shared" si="40"/>
        <v>0</v>
      </c>
      <c r="R286" s="14">
        <f t="shared" si="36"/>
        <v>0</v>
      </c>
      <c r="S286" s="14">
        <f t="shared" si="41"/>
        <v>0</v>
      </c>
      <c r="T286" s="14" t="e">
        <f t="shared" si="42"/>
        <v>#DIV/0!</v>
      </c>
    </row>
    <row r="287" spans="1:20" s="16" customFormat="1" ht="51" customHeight="1" hidden="1">
      <c r="A287" s="60" t="s">
        <v>566</v>
      </c>
      <c r="B287" s="79" t="s">
        <v>567</v>
      </c>
      <c r="C287" s="53"/>
      <c r="D287" s="53"/>
      <c r="E287" s="53"/>
      <c r="F287" s="53"/>
      <c r="G287" s="14">
        <f t="shared" si="37"/>
        <v>0</v>
      </c>
      <c r="H287" s="14" t="e">
        <f t="shared" si="38"/>
        <v>#DIV/0!</v>
      </c>
      <c r="I287" s="53"/>
      <c r="J287" s="53"/>
      <c r="K287" s="53"/>
      <c r="L287" s="53"/>
      <c r="M287" s="14">
        <f t="shared" si="39"/>
        <v>0</v>
      </c>
      <c r="N287" s="14" t="e">
        <f t="shared" si="35"/>
        <v>#DIV/0!</v>
      </c>
      <c r="O287" s="14">
        <f t="shared" si="40"/>
        <v>0</v>
      </c>
      <c r="P287" s="14">
        <f t="shared" si="40"/>
        <v>0</v>
      </c>
      <c r="Q287" s="14">
        <f t="shared" si="40"/>
        <v>0</v>
      </c>
      <c r="R287" s="14">
        <f t="shared" si="36"/>
        <v>0</v>
      </c>
      <c r="S287" s="14">
        <f t="shared" si="41"/>
        <v>0</v>
      </c>
      <c r="T287" s="14" t="e">
        <f t="shared" si="42"/>
        <v>#DIV/0!</v>
      </c>
    </row>
    <row r="288" spans="1:20" s="16" customFormat="1" ht="48.75" customHeight="1" hidden="1">
      <c r="A288" s="60" t="s">
        <v>568</v>
      </c>
      <c r="B288" s="79" t="s">
        <v>569</v>
      </c>
      <c r="C288" s="53" t="s">
        <v>4</v>
      </c>
      <c r="D288" s="53">
        <v>0</v>
      </c>
      <c r="E288" s="53">
        <v>0</v>
      </c>
      <c r="F288" s="53">
        <v>0</v>
      </c>
      <c r="G288" s="14">
        <f t="shared" si="37"/>
        <v>0</v>
      </c>
      <c r="H288" s="14" t="e">
        <f t="shared" si="38"/>
        <v>#DIV/0!</v>
      </c>
      <c r="I288" s="53"/>
      <c r="J288" s="53"/>
      <c r="K288" s="53"/>
      <c r="L288" s="53"/>
      <c r="M288" s="14">
        <f t="shared" si="39"/>
        <v>0</v>
      </c>
      <c r="N288" s="14" t="e">
        <f t="shared" si="35"/>
        <v>#DIV/0!</v>
      </c>
      <c r="O288" s="14" t="e">
        <f t="shared" si="40"/>
        <v>#VALUE!</v>
      </c>
      <c r="P288" s="14">
        <f t="shared" si="40"/>
        <v>0</v>
      </c>
      <c r="Q288" s="14">
        <f t="shared" si="40"/>
        <v>0</v>
      </c>
      <c r="R288" s="14">
        <f t="shared" si="36"/>
        <v>0</v>
      </c>
      <c r="S288" s="14">
        <f t="shared" si="41"/>
        <v>0</v>
      </c>
      <c r="T288" s="14" t="e">
        <f t="shared" si="42"/>
        <v>#DIV/0!</v>
      </c>
    </row>
    <row r="289" spans="1:20" s="16" customFormat="1" ht="47.25" hidden="1">
      <c r="A289" s="60" t="s">
        <v>570</v>
      </c>
      <c r="B289" s="79" t="s">
        <v>571</v>
      </c>
      <c r="C289" s="53"/>
      <c r="D289" s="53"/>
      <c r="E289" s="53"/>
      <c r="F289" s="53"/>
      <c r="G289" s="14">
        <f t="shared" si="37"/>
        <v>0</v>
      </c>
      <c r="H289" s="14" t="e">
        <f t="shared" si="38"/>
        <v>#DIV/0!</v>
      </c>
      <c r="I289" s="53"/>
      <c r="J289" s="53"/>
      <c r="K289" s="53"/>
      <c r="L289" s="53"/>
      <c r="M289" s="14">
        <f t="shared" si="39"/>
        <v>0</v>
      </c>
      <c r="N289" s="14" t="e">
        <f t="shared" si="35"/>
        <v>#DIV/0!</v>
      </c>
      <c r="O289" s="14">
        <f t="shared" si="40"/>
        <v>0</v>
      </c>
      <c r="P289" s="14">
        <f t="shared" si="40"/>
        <v>0</v>
      </c>
      <c r="Q289" s="14">
        <f t="shared" si="40"/>
        <v>0</v>
      </c>
      <c r="R289" s="14">
        <f t="shared" si="36"/>
        <v>0</v>
      </c>
      <c r="S289" s="14">
        <f t="shared" si="41"/>
        <v>0</v>
      </c>
      <c r="T289" s="14" t="e">
        <f t="shared" si="42"/>
        <v>#DIV/0!</v>
      </c>
    </row>
    <row r="290" spans="1:20" s="16" customFormat="1" ht="47.25" hidden="1">
      <c r="A290" s="60" t="s">
        <v>572</v>
      </c>
      <c r="B290" s="79" t="s">
        <v>573</v>
      </c>
      <c r="C290" s="53"/>
      <c r="D290" s="53"/>
      <c r="E290" s="53"/>
      <c r="F290" s="53"/>
      <c r="G290" s="14">
        <f t="shared" si="37"/>
        <v>0</v>
      </c>
      <c r="H290" s="14" t="e">
        <f t="shared" si="38"/>
        <v>#DIV/0!</v>
      </c>
      <c r="I290" s="53"/>
      <c r="J290" s="53"/>
      <c r="K290" s="53"/>
      <c r="L290" s="53"/>
      <c r="M290" s="14">
        <f t="shared" si="39"/>
        <v>0</v>
      </c>
      <c r="N290" s="14" t="e">
        <f t="shared" si="35"/>
        <v>#DIV/0!</v>
      </c>
      <c r="O290" s="14">
        <f t="shared" si="40"/>
        <v>0</v>
      </c>
      <c r="P290" s="14">
        <f t="shared" si="40"/>
        <v>0</v>
      </c>
      <c r="Q290" s="14">
        <f t="shared" si="40"/>
        <v>0</v>
      </c>
      <c r="R290" s="14">
        <f t="shared" si="36"/>
        <v>0</v>
      </c>
      <c r="S290" s="14">
        <f t="shared" si="41"/>
        <v>0</v>
      </c>
      <c r="T290" s="14" t="e">
        <f t="shared" si="42"/>
        <v>#DIV/0!</v>
      </c>
    </row>
    <row r="291" spans="1:20" s="16" customFormat="1" ht="15.75" hidden="1">
      <c r="A291" s="60" t="s">
        <v>574</v>
      </c>
      <c r="B291" s="79" t="s">
        <v>575</v>
      </c>
      <c r="C291" s="53">
        <f>C292-C293</f>
        <v>0</v>
      </c>
      <c r="D291" s="53"/>
      <c r="E291" s="53"/>
      <c r="F291" s="53"/>
      <c r="G291" s="14">
        <f t="shared" si="37"/>
        <v>0</v>
      </c>
      <c r="H291" s="14" t="e">
        <f t="shared" si="38"/>
        <v>#DIV/0!</v>
      </c>
      <c r="I291" s="53">
        <f>I292-I293</f>
        <v>0</v>
      </c>
      <c r="J291" s="53"/>
      <c r="K291" s="53"/>
      <c r="L291" s="53"/>
      <c r="M291" s="14">
        <f t="shared" si="39"/>
        <v>0</v>
      </c>
      <c r="N291" s="14" t="e">
        <f t="shared" si="35"/>
        <v>#DIV/0!</v>
      </c>
      <c r="O291" s="14">
        <f t="shared" si="40"/>
        <v>0</v>
      </c>
      <c r="P291" s="14">
        <f t="shared" si="40"/>
        <v>0</v>
      </c>
      <c r="Q291" s="14">
        <f t="shared" si="40"/>
        <v>0</v>
      </c>
      <c r="R291" s="14">
        <f t="shared" si="36"/>
        <v>0</v>
      </c>
      <c r="S291" s="14">
        <f t="shared" si="41"/>
        <v>0</v>
      </c>
      <c r="T291" s="14" t="e">
        <f t="shared" si="42"/>
        <v>#DIV/0!</v>
      </c>
    </row>
    <row r="292" spans="1:20" s="16" customFormat="1" ht="15.75" hidden="1">
      <c r="A292" s="65" t="s">
        <v>576</v>
      </c>
      <c r="B292" s="52" t="s">
        <v>577</v>
      </c>
      <c r="C292" s="53"/>
      <c r="D292" s="53"/>
      <c r="E292" s="53"/>
      <c r="F292" s="53"/>
      <c r="G292" s="14">
        <f t="shared" si="37"/>
        <v>0</v>
      </c>
      <c r="H292" s="14" t="e">
        <f t="shared" si="38"/>
        <v>#DIV/0!</v>
      </c>
      <c r="I292" s="53"/>
      <c r="J292" s="53"/>
      <c r="K292" s="53"/>
      <c r="L292" s="53"/>
      <c r="M292" s="14">
        <f t="shared" si="39"/>
        <v>0</v>
      </c>
      <c r="N292" s="14" t="e">
        <f t="shared" si="35"/>
        <v>#DIV/0!</v>
      </c>
      <c r="O292" s="14">
        <f t="shared" si="40"/>
        <v>0</v>
      </c>
      <c r="P292" s="14">
        <f t="shared" si="40"/>
        <v>0</v>
      </c>
      <c r="Q292" s="14">
        <f t="shared" si="40"/>
        <v>0</v>
      </c>
      <c r="R292" s="14">
        <f t="shared" si="36"/>
        <v>0</v>
      </c>
      <c r="S292" s="14">
        <f t="shared" si="41"/>
        <v>0</v>
      </c>
      <c r="T292" s="14" t="e">
        <f t="shared" si="42"/>
        <v>#DIV/0!</v>
      </c>
    </row>
    <row r="293" spans="1:20" s="16" customFormat="1" ht="15.75" hidden="1">
      <c r="A293" s="65" t="s">
        <v>578</v>
      </c>
      <c r="B293" s="52" t="s">
        <v>579</v>
      </c>
      <c r="C293" s="53"/>
      <c r="D293" s="53"/>
      <c r="E293" s="53"/>
      <c r="F293" s="53"/>
      <c r="G293" s="14">
        <f t="shared" si="37"/>
        <v>0</v>
      </c>
      <c r="H293" s="14" t="e">
        <f t="shared" si="38"/>
        <v>#DIV/0!</v>
      </c>
      <c r="I293" s="53"/>
      <c r="J293" s="53"/>
      <c r="K293" s="53"/>
      <c r="L293" s="53"/>
      <c r="M293" s="14">
        <f t="shared" si="39"/>
        <v>0</v>
      </c>
      <c r="N293" s="14" t="e">
        <f t="shared" si="35"/>
        <v>#DIV/0!</v>
      </c>
      <c r="O293" s="14">
        <f t="shared" si="40"/>
        <v>0</v>
      </c>
      <c r="P293" s="14">
        <f t="shared" si="40"/>
        <v>0</v>
      </c>
      <c r="Q293" s="14">
        <f t="shared" si="40"/>
        <v>0</v>
      </c>
      <c r="R293" s="14">
        <f t="shared" si="36"/>
        <v>0</v>
      </c>
      <c r="S293" s="14">
        <f t="shared" si="41"/>
        <v>0</v>
      </c>
      <c r="T293" s="14" t="e">
        <f t="shared" si="42"/>
        <v>#DIV/0!</v>
      </c>
    </row>
    <row r="294" spans="1:20" s="16" customFormat="1" ht="31.5" hidden="1">
      <c r="A294" s="65" t="s">
        <v>566</v>
      </c>
      <c r="B294" s="52" t="s">
        <v>580</v>
      </c>
      <c r="C294" s="53"/>
      <c r="D294" s="53"/>
      <c r="E294" s="53"/>
      <c r="F294" s="53"/>
      <c r="G294" s="14">
        <f t="shared" si="37"/>
        <v>0</v>
      </c>
      <c r="H294" s="14" t="e">
        <f t="shared" si="38"/>
        <v>#DIV/0!</v>
      </c>
      <c r="I294" s="53"/>
      <c r="J294" s="53"/>
      <c r="K294" s="53"/>
      <c r="L294" s="53"/>
      <c r="M294" s="14">
        <f t="shared" si="39"/>
        <v>0</v>
      </c>
      <c r="N294" s="14" t="e">
        <f t="shared" si="35"/>
        <v>#DIV/0!</v>
      </c>
      <c r="O294" s="14">
        <f t="shared" si="40"/>
        <v>0</v>
      </c>
      <c r="P294" s="14">
        <f t="shared" si="40"/>
        <v>0</v>
      </c>
      <c r="Q294" s="14">
        <f t="shared" si="40"/>
        <v>0</v>
      </c>
      <c r="R294" s="14">
        <f t="shared" si="36"/>
        <v>0</v>
      </c>
      <c r="S294" s="14">
        <f t="shared" si="41"/>
        <v>0</v>
      </c>
      <c r="T294" s="14" t="e">
        <f t="shared" si="42"/>
        <v>#DIV/0!</v>
      </c>
    </row>
    <row r="295" spans="1:20" s="178" customFormat="1" ht="33" customHeight="1">
      <c r="A295" s="175" t="s">
        <v>581</v>
      </c>
      <c r="B295" s="176" t="s">
        <v>582</v>
      </c>
      <c r="C295" s="179">
        <f>C273+C274</f>
        <v>144994.5</v>
      </c>
      <c r="D295" s="179">
        <f>SUM(D273:D274)</f>
        <v>111073.80000000002</v>
      </c>
      <c r="E295" s="179">
        <f>SUM(E273:E274)</f>
        <v>39287.2</v>
      </c>
      <c r="F295" s="179">
        <f>SUM(F273:F274)</f>
        <v>86570.59999999999</v>
      </c>
      <c r="G295" s="172">
        <f t="shared" si="37"/>
        <v>-24503.200000000026</v>
      </c>
      <c r="H295" s="172">
        <f t="shared" si="38"/>
        <v>77.93971215534174</v>
      </c>
      <c r="I295" s="179">
        <f>SUM(I273:I274)</f>
        <v>9813.4</v>
      </c>
      <c r="J295" s="179">
        <f>SUM(J273:J281)</f>
        <v>25451.4</v>
      </c>
      <c r="K295" s="179" t="e">
        <f>SUM(K273:K281)</f>
        <v>#REF!</v>
      </c>
      <c r="L295" s="179">
        <f>SUM(L273:L279)</f>
        <v>14601.099999999999</v>
      </c>
      <c r="M295" s="172">
        <f t="shared" si="39"/>
        <v>-10850.300000000003</v>
      </c>
      <c r="N295" s="14">
        <f t="shared" si="35"/>
        <v>57.368553399812974</v>
      </c>
      <c r="O295" s="172">
        <f t="shared" si="40"/>
        <v>154807.9</v>
      </c>
      <c r="P295" s="172">
        <f t="shared" si="40"/>
        <v>136525.2</v>
      </c>
      <c r="Q295" s="172" t="e">
        <f t="shared" si="40"/>
        <v>#REF!</v>
      </c>
      <c r="R295" s="172">
        <f t="shared" si="36"/>
        <v>101171.69999999998</v>
      </c>
      <c r="S295" s="172">
        <f t="shared" si="41"/>
        <v>-35353.50000000003</v>
      </c>
      <c r="T295" s="172">
        <f t="shared" si="42"/>
        <v>74.1047806558789</v>
      </c>
    </row>
    <row r="296" spans="1:20" s="16" customFormat="1" ht="32.25" customHeight="1">
      <c r="A296" s="60" t="s">
        <v>583</v>
      </c>
      <c r="B296" s="67" t="s">
        <v>584</v>
      </c>
      <c r="C296" s="64">
        <f>C295-Лист1!C117</f>
        <v>-7150.200000000012</v>
      </c>
      <c r="D296" s="64">
        <f>D295-Лист1!D117</f>
        <v>-24864.099999999948</v>
      </c>
      <c r="E296" s="64">
        <f>E295-Лист1!E117</f>
        <v>3418.199999999997</v>
      </c>
      <c r="F296" s="64">
        <f>F295-Лист1!F117</f>
        <v>-20928.70000000001</v>
      </c>
      <c r="G296" s="14">
        <f t="shared" si="37"/>
        <v>3935.399999999936</v>
      </c>
      <c r="H296" s="14">
        <f t="shared" si="38"/>
        <v>84.17236095414697</v>
      </c>
      <c r="I296" s="64">
        <f>I295-Лист1!I117</f>
        <v>7150.199999999999</v>
      </c>
      <c r="J296" s="64">
        <f>J295-Лист1!J117</f>
        <v>22786.100000000002</v>
      </c>
      <c r="K296" s="64" t="e">
        <f>K295-Лист1!K117</f>
        <v>#REF!</v>
      </c>
      <c r="L296" s="64">
        <f>L295-Лист1!L117</f>
        <v>12159.599999999999</v>
      </c>
      <c r="M296" s="14">
        <f t="shared" si="39"/>
        <v>-10626.500000000004</v>
      </c>
      <c r="N296" s="14">
        <f t="shared" si="35"/>
        <v>53.36411233164077</v>
      </c>
      <c r="O296" s="14">
        <f t="shared" si="40"/>
        <v>-1.2732925824820995E-11</v>
      </c>
      <c r="P296" s="14">
        <f t="shared" si="40"/>
        <v>-2077.9999999999454</v>
      </c>
      <c r="Q296" s="14" t="e">
        <f t="shared" si="40"/>
        <v>#REF!</v>
      </c>
      <c r="R296" s="14">
        <f t="shared" si="36"/>
        <v>-8769.100000000013</v>
      </c>
      <c r="S296" s="14">
        <f t="shared" si="41"/>
        <v>-6691.100000000068</v>
      </c>
      <c r="T296" s="14">
        <f t="shared" si="42"/>
        <v>421.99711260828894</v>
      </c>
    </row>
    <row r="297" spans="1:20" s="5" customFormat="1" ht="15.75" hidden="1">
      <c r="A297" s="82"/>
      <c r="B297" s="83" t="s">
        <v>585</v>
      </c>
      <c r="C297" s="84">
        <f>C324</f>
        <v>0</v>
      </c>
      <c r="D297" s="84">
        <f>D324</f>
        <v>0</v>
      </c>
      <c r="E297" s="84">
        <f>E324</f>
        <v>0</v>
      </c>
      <c r="F297" s="84">
        <f>F324</f>
        <v>-578.5</v>
      </c>
      <c r="G297" s="14">
        <f aca="true" t="shared" si="43" ref="G297:G324">F297-D297</f>
        <v>-578.5</v>
      </c>
      <c r="H297" s="14" t="e">
        <f aca="true" t="shared" si="44" ref="H297:H324">F297/D297*100</f>
        <v>#DIV/0!</v>
      </c>
      <c r="O297" s="14">
        <f t="shared" si="40"/>
        <v>0</v>
      </c>
      <c r="P297" s="14">
        <f t="shared" si="40"/>
        <v>0</v>
      </c>
      <c r="Q297" s="14">
        <f t="shared" si="40"/>
        <v>0</v>
      </c>
      <c r="R297" s="14">
        <f t="shared" si="36"/>
        <v>-578.5</v>
      </c>
      <c r="S297" s="14">
        <f aca="true" t="shared" si="45" ref="S297:S324">R297-P297</f>
        <v>-578.5</v>
      </c>
      <c r="T297" s="14" t="e">
        <f aca="true" t="shared" si="46" ref="T297:T324">R297/P297*100</f>
        <v>#DIV/0!</v>
      </c>
    </row>
    <row r="298" spans="1:20" s="5" customFormat="1" ht="47.25" hidden="1">
      <c r="A298" s="85">
        <v>406000</v>
      </c>
      <c r="B298" s="86" t="s">
        <v>586</v>
      </c>
      <c r="C298" s="87">
        <f>C299-C300</f>
        <v>0</v>
      </c>
      <c r="D298" s="87">
        <f>D299-D300</f>
        <v>0</v>
      </c>
      <c r="E298" s="87">
        <f>E299-E300</f>
        <v>0</v>
      </c>
      <c r="F298" s="87">
        <f>F299-F300</f>
        <v>-578.5</v>
      </c>
      <c r="G298" s="14">
        <f t="shared" si="43"/>
        <v>-578.5</v>
      </c>
      <c r="H298" s="14" t="e">
        <f t="shared" si="44"/>
        <v>#DIV/0!</v>
      </c>
      <c r="O298" s="14">
        <f t="shared" si="40"/>
        <v>0</v>
      </c>
      <c r="P298" s="14">
        <f t="shared" si="40"/>
        <v>0</v>
      </c>
      <c r="Q298" s="14">
        <f t="shared" si="40"/>
        <v>0</v>
      </c>
      <c r="R298" s="14">
        <f t="shared" si="36"/>
        <v>-578.5</v>
      </c>
      <c r="S298" s="14">
        <f t="shared" si="45"/>
        <v>-578.5</v>
      </c>
      <c r="T298" s="14" t="e">
        <f t="shared" si="46"/>
        <v>#DIV/0!</v>
      </c>
    </row>
    <row r="299" spans="1:20" s="5" customFormat="1" ht="15.75" hidden="1">
      <c r="A299" s="85">
        <v>406100</v>
      </c>
      <c r="B299" s="88" t="s">
        <v>587</v>
      </c>
      <c r="C299" s="89"/>
      <c r="D299" s="89"/>
      <c r="E299" s="89"/>
      <c r="F299" s="89">
        <v>9.5</v>
      </c>
      <c r="G299" s="14">
        <f t="shared" si="43"/>
        <v>9.5</v>
      </c>
      <c r="H299" s="14" t="e">
        <f t="shared" si="44"/>
        <v>#DIV/0!</v>
      </c>
      <c r="O299" s="14">
        <f t="shared" si="40"/>
        <v>0</v>
      </c>
      <c r="P299" s="14">
        <f t="shared" si="40"/>
        <v>0</v>
      </c>
      <c r="Q299" s="14">
        <f t="shared" si="40"/>
        <v>0</v>
      </c>
      <c r="R299" s="14">
        <f t="shared" si="36"/>
        <v>9.5</v>
      </c>
      <c r="S299" s="14">
        <f t="shared" si="45"/>
        <v>9.5</v>
      </c>
      <c r="T299" s="14" t="e">
        <f t="shared" si="46"/>
        <v>#DIV/0!</v>
      </c>
    </row>
    <row r="300" spans="1:20" s="5" customFormat="1" ht="15.75" hidden="1">
      <c r="A300" s="85">
        <v>406200</v>
      </c>
      <c r="B300" s="88" t="s">
        <v>588</v>
      </c>
      <c r="C300" s="89"/>
      <c r="D300" s="89"/>
      <c r="E300" s="89"/>
      <c r="F300" s="89">
        <v>588</v>
      </c>
      <c r="G300" s="14">
        <f t="shared" si="43"/>
        <v>588</v>
      </c>
      <c r="H300" s="14" t="e">
        <f t="shared" si="44"/>
        <v>#DIV/0!</v>
      </c>
      <c r="O300" s="14">
        <f t="shared" si="40"/>
        <v>0</v>
      </c>
      <c r="P300" s="14">
        <f t="shared" si="40"/>
        <v>0</v>
      </c>
      <c r="Q300" s="14">
        <f t="shared" si="40"/>
        <v>0</v>
      </c>
      <c r="R300" s="14">
        <f t="shared" si="36"/>
        <v>588</v>
      </c>
      <c r="S300" s="14">
        <f t="shared" si="45"/>
        <v>588</v>
      </c>
      <c r="T300" s="14" t="e">
        <f t="shared" si="46"/>
        <v>#DIV/0!</v>
      </c>
    </row>
    <row r="301" spans="1:20" s="5" customFormat="1" ht="31.5" hidden="1">
      <c r="A301" s="85">
        <v>201000</v>
      </c>
      <c r="B301" s="86" t="s">
        <v>589</v>
      </c>
      <c r="C301" s="87">
        <f>C302+C305+C308</f>
        <v>0</v>
      </c>
      <c r="D301" s="87"/>
      <c r="E301" s="87"/>
      <c r="F301" s="87">
        <f>F302+F305+F308</f>
        <v>0</v>
      </c>
      <c r="G301" s="14">
        <f t="shared" si="43"/>
        <v>0</v>
      </c>
      <c r="H301" s="14" t="e">
        <f t="shared" si="44"/>
        <v>#DIV/0!</v>
      </c>
      <c r="O301" s="14">
        <f t="shared" si="40"/>
        <v>0</v>
      </c>
      <c r="P301" s="14">
        <f t="shared" si="40"/>
        <v>0</v>
      </c>
      <c r="Q301" s="14">
        <f t="shared" si="40"/>
        <v>0</v>
      </c>
      <c r="R301" s="14">
        <f t="shared" si="36"/>
        <v>0</v>
      </c>
      <c r="S301" s="14">
        <f t="shared" si="45"/>
        <v>0</v>
      </c>
      <c r="T301" s="14" t="e">
        <f t="shared" si="46"/>
        <v>#DIV/0!</v>
      </c>
    </row>
    <row r="302" spans="1:20" s="5" customFormat="1" ht="15.75" hidden="1">
      <c r="A302" s="90">
        <v>201010</v>
      </c>
      <c r="B302" s="91" t="s">
        <v>590</v>
      </c>
      <c r="C302" s="87">
        <f>C303-C304</f>
        <v>0</v>
      </c>
      <c r="D302" s="87"/>
      <c r="E302" s="87"/>
      <c r="F302" s="87">
        <f>F303-F304</f>
        <v>0</v>
      </c>
      <c r="G302" s="14">
        <f t="shared" si="43"/>
        <v>0</v>
      </c>
      <c r="H302" s="14" t="e">
        <f t="shared" si="44"/>
        <v>#DIV/0!</v>
      </c>
      <c r="O302" s="14">
        <f t="shared" si="40"/>
        <v>0</v>
      </c>
      <c r="P302" s="14">
        <f t="shared" si="40"/>
        <v>0</v>
      </c>
      <c r="Q302" s="14">
        <f t="shared" si="40"/>
        <v>0</v>
      </c>
      <c r="R302" s="14">
        <f t="shared" si="36"/>
        <v>0</v>
      </c>
      <c r="S302" s="14">
        <f t="shared" si="45"/>
        <v>0</v>
      </c>
      <c r="T302" s="14" t="e">
        <f t="shared" si="46"/>
        <v>#DIV/0!</v>
      </c>
    </row>
    <row r="303" spans="1:20" s="5" customFormat="1" ht="15" customHeight="1" hidden="1">
      <c r="A303" s="90">
        <v>201011</v>
      </c>
      <c r="B303" s="92" t="s">
        <v>591</v>
      </c>
      <c r="C303" s="89"/>
      <c r="D303" s="89"/>
      <c r="E303" s="89"/>
      <c r="F303" s="89"/>
      <c r="G303" s="14">
        <f t="shared" si="43"/>
        <v>0</v>
      </c>
      <c r="H303" s="14" t="e">
        <f t="shared" si="44"/>
        <v>#DIV/0!</v>
      </c>
      <c r="O303" s="14">
        <f t="shared" si="40"/>
        <v>0</v>
      </c>
      <c r="P303" s="14">
        <f t="shared" si="40"/>
        <v>0</v>
      </c>
      <c r="Q303" s="14">
        <f t="shared" si="40"/>
        <v>0</v>
      </c>
      <c r="R303" s="14">
        <f t="shared" si="36"/>
        <v>0</v>
      </c>
      <c r="S303" s="14">
        <f t="shared" si="45"/>
        <v>0</v>
      </c>
      <c r="T303" s="14" t="e">
        <f t="shared" si="46"/>
        <v>#DIV/0!</v>
      </c>
    </row>
    <row r="304" spans="1:20" s="5" customFormat="1" ht="15.75" hidden="1">
      <c r="A304" s="90">
        <v>201012</v>
      </c>
      <c r="B304" s="92" t="s">
        <v>592</v>
      </c>
      <c r="C304" s="89"/>
      <c r="D304" s="89"/>
      <c r="E304" s="89"/>
      <c r="F304" s="89"/>
      <c r="G304" s="14">
        <f t="shared" si="43"/>
        <v>0</v>
      </c>
      <c r="H304" s="14" t="e">
        <f t="shared" si="44"/>
        <v>#DIV/0!</v>
      </c>
      <c r="O304" s="14">
        <f t="shared" si="40"/>
        <v>0</v>
      </c>
      <c r="P304" s="14">
        <f t="shared" si="40"/>
        <v>0</v>
      </c>
      <c r="Q304" s="14">
        <f t="shared" si="40"/>
        <v>0</v>
      </c>
      <c r="R304" s="14">
        <f t="shared" si="36"/>
        <v>0</v>
      </c>
      <c r="S304" s="14">
        <f t="shared" si="45"/>
        <v>0</v>
      </c>
      <c r="T304" s="14" t="e">
        <f t="shared" si="46"/>
        <v>#DIV/0!</v>
      </c>
    </row>
    <row r="305" spans="1:20" s="5" customFormat="1" ht="15.75" hidden="1">
      <c r="A305" s="90">
        <v>201020</v>
      </c>
      <c r="B305" s="93" t="s">
        <v>593</v>
      </c>
      <c r="C305" s="87">
        <f>C306-C307</f>
        <v>0</v>
      </c>
      <c r="D305" s="87">
        <f>D306-D307</f>
        <v>0</v>
      </c>
      <c r="E305" s="87">
        <f>E306-E307</f>
        <v>0</v>
      </c>
      <c r="F305" s="87">
        <f>F306-F307</f>
        <v>0</v>
      </c>
      <c r="G305" s="14">
        <f t="shared" si="43"/>
        <v>0</v>
      </c>
      <c r="H305" s="14" t="e">
        <f t="shared" si="44"/>
        <v>#DIV/0!</v>
      </c>
      <c r="O305" s="14">
        <f t="shared" si="40"/>
        <v>0</v>
      </c>
      <c r="P305" s="14">
        <f t="shared" si="40"/>
        <v>0</v>
      </c>
      <c r="Q305" s="14">
        <f t="shared" si="40"/>
        <v>0</v>
      </c>
      <c r="R305" s="14">
        <f t="shared" si="36"/>
        <v>0</v>
      </c>
      <c r="S305" s="14">
        <f t="shared" si="45"/>
        <v>0</v>
      </c>
      <c r="T305" s="14" t="e">
        <f t="shared" si="46"/>
        <v>#DIV/0!</v>
      </c>
    </row>
    <row r="306" spans="1:20" s="5" customFormat="1" ht="15.75" hidden="1">
      <c r="A306" s="90">
        <v>201021</v>
      </c>
      <c r="B306" s="92" t="s">
        <v>591</v>
      </c>
      <c r="C306" s="89">
        <v>0</v>
      </c>
      <c r="D306" s="89">
        <v>0</v>
      </c>
      <c r="E306" s="89">
        <v>0</v>
      </c>
      <c r="F306" s="89">
        <v>0</v>
      </c>
      <c r="G306" s="14">
        <f t="shared" si="43"/>
        <v>0</v>
      </c>
      <c r="H306" s="14" t="e">
        <f t="shared" si="44"/>
        <v>#DIV/0!</v>
      </c>
      <c r="O306" s="14">
        <f t="shared" si="40"/>
        <v>0</v>
      </c>
      <c r="P306" s="14">
        <f t="shared" si="40"/>
        <v>0</v>
      </c>
      <c r="Q306" s="14">
        <f t="shared" si="40"/>
        <v>0</v>
      </c>
      <c r="R306" s="14">
        <f t="shared" si="36"/>
        <v>0</v>
      </c>
      <c r="S306" s="14">
        <f t="shared" si="45"/>
        <v>0</v>
      </c>
      <c r="T306" s="14" t="e">
        <f t="shared" si="46"/>
        <v>#DIV/0!</v>
      </c>
    </row>
    <row r="307" spans="1:20" s="5" customFormat="1" ht="15.75" hidden="1">
      <c r="A307" s="90">
        <v>201022</v>
      </c>
      <c r="B307" s="92" t="s">
        <v>592</v>
      </c>
      <c r="C307" s="89"/>
      <c r="D307" s="89"/>
      <c r="E307" s="89"/>
      <c r="F307" s="89"/>
      <c r="G307" s="14">
        <f t="shared" si="43"/>
        <v>0</v>
      </c>
      <c r="H307" s="14" t="e">
        <f t="shared" si="44"/>
        <v>#DIV/0!</v>
      </c>
      <c r="O307" s="14">
        <f t="shared" si="40"/>
        <v>0</v>
      </c>
      <c r="P307" s="14">
        <f t="shared" si="40"/>
        <v>0</v>
      </c>
      <c r="Q307" s="14">
        <f t="shared" si="40"/>
        <v>0</v>
      </c>
      <c r="R307" s="14">
        <f t="shared" si="36"/>
        <v>0</v>
      </c>
      <c r="S307" s="14">
        <f t="shared" si="45"/>
        <v>0</v>
      </c>
      <c r="T307" s="14" t="e">
        <f t="shared" si="46"/>
        <v>#DIV/0!</v>
      </c>
    </row>
    <row r="308" spans="1:20" s="5" customFormat="1" ht="15.75" hidden="1">
      <c r="A308" s="90">
        <v>201030</v>
      </c>
      <c r="B308" s="93" t="s">
        <v>594</v>
      </c>
      <c r="C308" s="87">
        <f>C309-C310</f>
        <v>0</v>
      </c>
      <c r="D308" s="87">
        <f>D309-D310</f>
        <v>0</v>
      </c>
      <c r="E308" s="87">
        <f>E309-E310</f>
        <v>0</v>
      </c>
      <c r="F308" s="87">
        <f>F309-F310</f>
        <v>0</v>
      </c>
      <c r="G308" s="14">
        <f t="shared" si="43"/>
        <v>0</v>
      </c>
      <c r="H308" s="14" t="e">
        <f t="shared" si="44"/>
        <v>#DIV/0!</v>
      </c>
      <c r="O308" s="14">
        <f t="shared" si="40"/>
        <v>0</v>
      </c>
      <c r="P308" s="14">
        <f t="shared" si="40"/>
        <v>0</v>
      </c>
      <c r="Q308" s="14">
        <f t="shared" si="40"/>
        <v>0</v>
      </c>
      <c r="R308" s="14">
        <f t="shared" si="36"/>
        <v>0</v>
      </c>
      <c r="S308" s="14">
        <f t="shared" si="45"/>
        <v>0</v>
      </c>
      <c r="T308" s="14" t="e">
        <f t="shared" si="46"/>
        <v>#DIV/0!</v>
      </c>
    </row>
    <row r="309" spans="1:20" s="5" customFormat="1" ht="15.75" hidden="1">
      <c r="A309" s="90">
        <v>201031</v>
      </c>
      <c r="B309" s="92" t="s">
        <v>591</v>
      </c>
      <c r="C309" s="89"/>
      <c r="D309" s="89"/>
      <c r="E309" s="89"/>
      <c r="F309" s="89"/>
      <c r="G309" s="14">
        <f t="shared" si="43"/>
        <v>0</v>
      </c>
      <c r="H309" s="14" t="e">
        <f t="shared" si="44"/>
        <v>#DIV/0!</v>
      </c>
      <c r="O309" s="14">
        <f t="shared" si="40"/>
        <v>0</v>
      </c>
      <c r="P309" s="14">
        <f t="shared" si="40"/>
        <v>0</v>
      </c>
      <c r="Q309" s="14">
        <f t="shared" si="40"/>
        <v>0</v>
      </c>
      <c r="R309" s="14">
        <f t="shared" si="36"/>
        <v>0</v>
      </c>
      <c r="S309" s="14">
        <f t="shared" si="45"/>
        <v>0</v>
      </c>
      <c r="T309" s="14" t="e">
        <f t="shared" si="46"/>
        <v>#DIV/0!</v>
      </c>
    </row>
    <row r="310" spans="1:20" s="5" customFormat="1" ht="15.75" hidden="1">
      <c r="A310" s="90">
        <v>201032</v>
      </c>
      <c r="B310" s="92" t="s">
        <v>592</v>
      </c>
      <c r="C310" s="89"/>
      <c r="D310" s="89"/>
      <c r="E310" s="89"/>
      <c r="F310" s="89"/>
      <c r="G310" s="14">
        <f t="shared" si="43"/>
        <v>0</v>
      </c>
      <c r="H310" s="14" t="e">
        <f t="shared" si="44"/>
        <v>#DIV/0!</v>
      </c>
      <c r="O310" s="14">
        <f t="shared" si="40"/>
        <v>0</v>
      </c>
      <c r="P310" s="14">
        <f t="shared" si="40"/>
        <v>0</v>
      </c>
      <c r="Q310" s="14">
        <f t="shared" si="40"/>
        <v>0</v>
      </c>
      <c r="R310" s="14">
        <f t="shared" si="36"/>
        <v>0</v>
      </c>
      <c r="S310" s="14">
        <f t="shared" si="45"/>
        <v>0</v>
      </c>
      <c r="T310" s="14" t="e">
        <f t="shared" si="46"/>
        <v>#DIV/0!</v>
      </c>
    </row>
    <row r="311" spans="1:20" s="5" customFormat="1" ht="31.5" hidden="1">
      <c r="A311" s="85">
        <v>202000</v>
      </c>
      <c r="B311" s="86" t="s">
        <v>595</v>
      </c>
      <c r="C311" s="87">
        <f>C312</f>
        <v>0</v>
      </c>
      <c r="D311" s="87"/>
      <c r="E311" s="87"/>
      <c r="F311" s="87">
        <f>F312</f>
        <v>0</v>
      </c>
      <c r="G311" s="14">
        <f t="shared" si="43"/>
        <v>0</v>
      </c>
      <c r="H311" s="14" t="e">
        <f t="shared" si="44"/>
        <v>#DIV/0!</v>
      </c>
      <c r="O311" s="14">
        <f t="shared" si="40"/>
        <v>0</v>
      </c>
      <c r="P311" s="14">
        <f t="shared" si="40"/>
        <v>0</v>
      </c>
      <c r="Q311" s="14">
        <f t="shared" si="40"/>
        <v>0</v>
      </c>
      <c r="R311" s="14">
        <f t="shared" si="36"/>
        <v>0</v>
      </c>
      <c r="S311" s="14">
        <f t="shared" si="45"/>
        <v>0</v>
      </c>
      <c r="T311" s="14" t="e">
        <f t="shared" si="46"/>
        <v>#DIV/0!</v>
      </c>
    </row>
    <row r="312" spans="1:20" s="5" customFormat="1" ht="31.5" hidden="1">
      <c r="A312" s="90">
        <v>202010</v>
      </c>
      <c r="B312" s="93" t="s">
        <v>596</v>
      </c>
      <c r="C312" s="87">
        <f>C313-C314+C315+C316</f>
        <v>0</v>
      </c>
      <c r="D312" s="87"/>
      <c r="E312" s="87"/>
      <c r="F312" s="87">
        <f>F313-F314+F315+F316</f>
        <v>0</v>
      </c>
      <c r="G312" s="14">
        <f t="shared" si="43"/>
        <v>0</v>
      </c>
      <c r="H312" s="14" t="e">
        <f t="shared" si="44"/>
        <v>#DIV/0!</v>
      </c>
      <c r="O312" s="14">
        <f t="shared" si="40"/>
        <v>0</v>
      </c>
      <c r="P312" s="14">
        <f t="shared" si="40"/>
        <v>0</v>
      </c>
      <c r="Q312" s="14">
        <f t="shared" si="40"/>
        <v>0</v>
      </c>
      <c r="R312" s="14">
        <f t="shared" si="36"/>
        <v>0</v>
      </c>
      <c r="S312" s="14">
        <f t="shared" si="45"/>
        <v>0</v>
      </c>
      <c r="T312" s="14" t="e">
        <f t="shared" si="46"/>
        <v>#DIV/0!</v>
      </c>
    </row>
    <row r="313" spans="1:20" s="5" customFormat="1" ht="15.75" hidden="1">
      <c r="A313" s="90">
        <v>202011</v>
      </c>
      <c r="B313" s="92" t="s">
        <v>591</v>
      </c>
      <c r="C313" s="89"/>
      <c r="D313" s="89"/>
      <c r="E313" s="89"/>
      <c r="F313" s="89"/>
      <c r="G313" s="14">
        <f t="shared" si="43"/>
        <v>0</v>
      </c>
      <c r="H313" s="14" t="e">
        <f t="shared" si="44"/>
        <v>#DIV/0!</v>
      </c>
      <c r="O313" s="14">
        <f t="shared" si="40"/>
        <v>0</v>
      </c>
      <c r="P313" s="14">
        <f t="shared" si="40"/>
        <v>0</v>
      </c>
      <c r="Q313" s="14">
        <f t="shared" si="40"/>
        <v>0</v>
      </c>
      <c r="R313" s="14">
        <f t="shared" si="36"/>
        <v>0</v>
      </c>
      <c r="S313" s="14">
        <f t="shared" si="45"/>
        <v>0</v>
      </c>
      <c r="T313" s="14" t="e">
        <f t="shared" si="46"/>
        <v>#DIV/0!</v>
      </c>
    </row>
    <row r="314" spans="1:20" s="5" customFormat="1" ht="15.75" hidden="1">
      <c r="A314" s="90">
        <v>202013</v>
      </c>
      <c r="B314" s="92" t="s">
        <v>592</v>
      </c>
      <c r="C314" s="89"/>
      <c r="D314" s="89"/>
      <c r="E314" s="89"/>
      <c r="F314" s="89"/>
      <c r="G314" s="14">
        <f t="shared" si="43"/>
        <v>0</v>
      </c>
      <c r="H314" s="14" t="e">
        <f t="shared" si="44"/>
        <v>#DIV/0!</v>
      </c>
      <c r="O314" s="14">
        <f t="shared" si="40"/>
        <v>0</v>
      </c>
      <c r="P314" s="14">
        <f t="shared" si="40"/>
        <v>0</v>
      </c>
      <c r="Q314" s="14">
        <f t="shared" si="40"/>
        <v>0</v>
      </c>
      <c r="R314" s="14">
        <f t="shared" si="36"/>
        <v>0</v>
      </c>
      <c r="S314" s="14">
        <f t="shared" si="45"/>
        <v>0</v>
      </c>
      <c r="T314" s="14" t="e">
        <f t="shared" si="46"/>
        <v>#DIV/0!</v>
      </c>
    </row>
    <row r="315" spans="1:20" s="5" customFormat="1" ht="19.5" customHeight="1" hidden="1">
      <c r="A315" s="90">
        <v>202013</v>
      </c>
      <c r="B315" s="92" t="s">
        <v>597</v>
      </c>
      <c r="C315" s="89"/>
      <c r="D315" s="89"/>
      <c r="E315" s="89"/>
      <c r="F315" s="89"/>
      <c r="G315" s="14">
        <f t="shared" si="43"/>
        <v>0</v>
      </c>
      <c r="H315" s="14" t="e">
        <f t="shared" si="44"/>
        <v>#DIV/0!</v>
      </c>
      <c r="O315" s="14">
        <f t="shared" si="40"/>
        <v>0</v>
      </c>
      <c r="P315" s="14">
        <f t="shared" si="40"/>
        <v>0</v>
      </c>
      <c r="Q315" s="14">
        <f t="shared" si="40"/>
        <v>0</v>
      </c>
      <c r="R315" s="14">
        <f t="shared" si="36"/>
        <v>0</v>
      </c>
      <c r="S315" s="14">
        <f t="shared" si="45"/>
        <v>0</v>
      </c>
      <c r="T315" s="14" t="e">
        <f t="shared" si="46"/>
        <v>#DIV/0!</v>
      </c>
    </row>
    <row r="316" spans="1:20" s="5" customFormat="1" ht="15.75" hidden="1">
      <c r="A316" s="90">
        <v>202015</v>
      </c>
      <c r="B316" s="92" t="s">
        <v>598</v>
      </c>
      <c r="C316" s="89"/>
      <c r="D316" s="89"/>
      <c r="E316" s="89"/>
      <c r="F316" s="89"/>
      <c r="G316" s="14">
        <f t="shared" si="43"/>
        <v>0</v>
      </c>
      <c r="H316" s="14" t="e">
        <f t="shared" si="44"/>
        <v>#DIV/0!</v>
      </c>
      <c r="O316" s="14">
        <f t="shared" si="40"/>
        <v>0</v>
      </c>
      <c r="P316" s="14">
        <f t="shared" si="40"/>
        <v>0</v>
      </c>
      <c r="Q316" s="14">
        <f t="shared" si="40"/>
        <v>0</v>
      </c>
      <c r="R316" s="14">
        <f t="shared" si="36"/>
        <v>0</v>
      </c>
      <c r="S316" s="14">
        <f t="shared" si="45"/>
        <v>0</v>
      </c>
      <c r="T316" s="14" t="e">
        <f t="shared" si="46"/>
        <v>#DIV/0!</v>
      </c>
    </row>
    <row r="317" spans="1:20" s="5" customFormat="1" ht="15.75" hidden="1">
      <c r="A317" s="85">
        <v>203000</v>
      </c>
      <c r="B317" s="86" t="s">
        <v>599</v>
      </c>
      <c r="C317" s="87">
        <f>C318</f>
        <v>0</v>
      </c>
      <c r="D317" s="87">
        <f>D318</f>
        <v>0</v>
      </c>
      <c r="E317" s="87">
        <f>E318</f>
        <v>0</v>
      </c>
      <c r="F317" s="87">
        <f>F318</f>
        <v>0</v>
      </c>
      <c r="G317" s="14">
        <f t="shared" si="43"/>
        <v>0</v>
      </c>
      <c r="H317" s="14" t="e">
        <f t="shared" si="44"/>
        <v>#DIV/0!</v>
      </c>
      <c r="O317" s="14">
        <f t="shared" si="40"/>
        <v>0</v>
      </c>
      <c r="P317" s="14">
        <f t="shared" si="40"/>
        <v>0</v>
      </c>
      <c r="Q317" s="14">
        <f t="shared" si="40"/>
        <v>0</v>
      </c>
      <c r="R317" s="14">
        <f t="shared" si="36"/>
        <v>0</v>
      </c>
      <c r="S317" s="14">
        <f t="shared" si="45"/>
        <v>0</v>
      </c>
      <c r="T317" s="14" t="e">
        <f t="shared" si="46"/>
        <v>#DIV/0!</v>
      </c>
    </row>
    <row r="318" spans="1:20" s="5" customFormat="1" ht="15.75" customHeight="1" hidden="1">
      <c r="A318" s="90">
        <v>203010</v>
      </c>
      <c r="B318" s="93" t="s">
        <v>600</v>
      </c>
      <c r="C318" s="87">
        <f>C319-C320+C321</f>
        <v>0</v>
      </c>
      <c r="D318" s="87">
        <f>D319-D320</f>
        <v>0</v>
      </c>
      <c r="E318" s="87">
        <f>E319-E320</f>
        <v>0</v>
      </c>
      <c r="F318" s="87">
        <f>F319-F320+F321</f>
        <v>0</v>
      </c>
      <c r="G318" s="14">
        <f t="shared" si="43"/>
        <v>0</v>
      </c>
      <c r="H318" s="14" t="e">
        <f t="shared" si="44"/>
        <v>#DIV/0!</v>
      </c>
      <c r="O318" s="14">
        <f t="shared" si="40"/>
        <v>0</v>
      </c>
      <c r="P318" s="14">
        <f t="shared" si="40"/>
        <v>0</v>
      </c>
      <c r="Q318" s="14">
        <f t="shared" si="40"/>
        <v>0</v>
      </c>
      <c r="R318" s="14">
        <f t="shared" si="36"/>
        <v>0</v>
      </c>
      <c r="S318" s="14">
        <f t="shared" si="45"/>
        <v>0</v>
      </c>
      <c r="T318" s="14" t="e">
        <f t="shared" si="46"/>
        <v>#DIV/0!</v>
      </c>
    </row>
    <row r="319" spans="1:20" s="5" customFormat="1" ht="15.75" hidden="1">
      <c r="A319" s="90">
        <v>203011</v>
      </c>
      <c r="B319" s="92" t="s">
        <v>601</v>
      </c>
      <c r="C319" s="89"/>
      <c r="D319" s="89"/>
      <c r="E319" s="89"/>
      <c r="F319" s="89"/>
      <c r="G319" s="14">
        <f t="shared" si="43"/>
        <v>0</v>
      </c>
      <c r="H319" s="14" t="e">
        <f t="shared" si="44"/>
        <v>#DIV/0!</v>
      </c>
      <c r="O319" s="14">
        <f t="shared" si="40"/>
        <v>0</v>
      </c>
      <c r="P319" s="14">
        <f t="shared" si="40"/>
        <v>0</v>
      </c>
      <c r="Q319" s="14">
        <f t="shared" si="40"/>
        <v>0</v>
      </c>
      <c r="R319" s="14">
        <f t="shared" si="36"/>
        <v>0</v>
      </c>
      <c r="S319" s="14">
        <f t="shared" si="45"/>
        <v>0</v>
      </c>
      <c r="T319" s="14" t="e">
        <f t="shared" si="46"/>
        <v>#DIV/0!</v>
      </c>
    </row>
    <row r="320" spans="1:20" s="5" customFormat="1" ht="15.75" hidden="1">
      <c r="A320" s="90">
        <v>203012</v>
      </c>
      <c r="B320" s="92" t="s">
        <v>602</v>
      </c>
      <c r="C320" s="89"/>
      <c r="D320" s="89"/>
      <c r="E320" s="89"/>
      <c r="F320" s="89"/>
      <c r="G320" s="14">
        <f t="shared" si="43"/>
        <v>0</v>
      </c>
      <c r="H320" s="14" t="e">
        <f t="shared" si="44"/>
        <v>#DIV/0!</v>
      </c>
      <c r="O320" s="14">
        <f t="shared" si="40"/>
        <v>0</v>
      </c>
      <c r="P320" s="14">
        <f t="shared" si="40"/>
        <v>0</v>
      </c>
      <c r="Q320" s="14">
        <f t="shared" si="40"/>
        <v>0</v>
      </c>
      <c r="R320" s="14">
        <f t="shared" si="36"/>
        <v>0</v>
      </c>
      <c r="S320" s="14">
        <f t="shared" si="45"/>
        <v>0</v>
      </c>
      <c r="T320" s="14" t="e">
        <f t="shared" si="46"/>
        <v>#DIV/0!</v>
      </c>
    </row>
    <row r="321" spans="1:20" s="5" customFormat="1" ht="15.75" customHeight="1" hidden="1">
      <c r="A321" s="90">
        <v>203013</v>
      </c>
      <c r="B321" s="92" t="s">
        <v>597</v>
      </c>
      <c r="C321" s="89"/>
      <c r="D321" s="89"/>
      <c r="E321" s="89"/>
      <c r="F321" s="89"/>
      <c r="G321" s="14">
        <f t="shared" si="43"/>
        <v>0</v>
      </c>
      <c r="H321" s="14" t="e">
        <f t="shared" si="44"/>
        <v>#DIV/0!</v>
      </c>
      <c r="O321" s="14">
        <f t="shared" si="40"/>
        <v>0</v>
      </c>
      <c r="P321" s="14">
        <f t="shared" si="40"/>
        <v>0</v>
      </c>
      <c r="Q321" s="14">
        <f t="shared" si="40"/>
        <v>0</v>
      </c>
      <c r="R321" s="14">
        <f t="shared" si="36"/>
        <v>0</v>
      </c>
      <c r="S321" s="14">
        <f t="shared" si="45"/>
        <v>0</v>
      </c>
      <c r="T321" s="14" t="e">
        <f t="shared" si="46"/>
        <v>#DIV/0!</v>
      </c>
    </row>
    <row r="322" spans="1:20" s="5" customFormat="1" ht="15.75" hidden="1">
      <c r="A322" s="85">
        <v>204000</v>
      </c>
      <c r="B322" s="86" t="s">
        <v>603</v>
      </c>
      <c r="C322" s="89"/>
      <c r="D322" s="89"/>
      <c r="E322" s="89"/>
      <c r="F322" s="89"/>
      <c r="G322" s="14">
        <f t="shared" si="43"/>
        <v>0</v>
      </c>
      <c r="H322" s="14" t="e">
        <f t="shared" si="44"/>
        <v>#DIV/0!</v>
      </c>
      <c r="O322" s="14">
        <f t="shared" si="40"/>
        <v>0</v>
      </c>
      <c r="P322" s="14">
        <f t="shared" si="40"/>
        <v>0</v>
      </c>
      <c r="Q322" s="14">
        <f t="shared" si="40"/>
        <v>0</v>
      </c>
      <c r="R322" s="14">
        <f t="shared" si="36"/>
        <v>0</v>
      </c>
      <c r="S322" s="14">
        <f t="shared" si="45"/>
        <v>0</v>
      </c>
      <c r="T322" s="14" t="e">
        <f t="shared" si="46"/>
        <v>#DIV/0!</v>
      </c>
    </row>
    <row r="323" spans="1:20" s="5" customFormat="1" ht="15.75" hidden="1">
      <c r="A323" s="85">
        <v>205000</v>
      </c>
      <c r="B323" s="86" t="s">
        <v>604</v>
      </c>
      <c r="C323" s="89"/>
      <c r="D323" s="89"/>
      <c r="E323" s="89"/>
      <c r="F323" s="89"/>
      <c r="G323" s="14">
        <f t="shared" si="43"/>
        <v>0</v>
      </c>
      <c r="H323" s="14" t="e">
        <f t="shared" si="44"/>
        <v>#DIV/0!</v>
      </c>
      <c r="O323" s="14">
        <f t="shared" si="40"/>
        <v>0</v>
      </c>
      <c r="P323" s="14">
        <f t="shared" si="40"/>
        <v>0</v>
      </c>
      <c r="Q323" s="14">
        <f t="shared" si="40"/>
        <v>0</v>
      </c>
      <c r="R323" s="14">
        <f t="shared" si="36"/>
        <v>0</v>
      </c>
      <c r="S323" s="14">
        <f t="shared" si="45"/>
        <v>0</v>
      </c>
      <c r="T323" s="14" t="e">
        <f t="shared" si="46"/>
        <v>#DIV/0!</v>
      </c>
    </row>
    <row r="324" spans="1:20" s="5" customFormat="1" ht="31.5" hidden="1">
      <c r="A324" s="94">
        <v>900400</v>
      </c>
      <c r="B324" s="95" t="s">
        <v>605</v>
      </c>
      <c r="C324" s="96">
        <f>C298+C301+C311+C317+C322+C323</f>
        <v>0</v>
      </c>
      <c r="D324" s="96">
        <f>D298+D305+D308+D317+D322+D323</f>
        <v>0</v>
      </c>
      <c r="E324" s="96">
        <f>E298+E305+E308+E317+E322+E323</f>
        <v>0</v>
      </c>
      <c r="F324" s="96">
        <f>F298+F305+F308+F317+F322+F323</f>
        <v>-578.5</v>
      </c>
      <c r="G324" s="14">
        <f t="shared" si="43"/>
        <v>-578.5</v>
      </c>
      <c r="H324" s="14" t="e">
        <f t="shared" si="44"/>
        <v>#DIV/0!</v>
      </c>
      <c r="O324" s="14">
        <f t="shared" si="40"/>
        <v>0</v>
      </c>
      <c r="P324" s="14">
        <f t="shared" si="40"/>
        <v>0</v>
      </c>
      <c r="Q324" s="14">
        <f t="shared" si="40"/>
        <v>0</v>
      </c>
      <c r="R324" s="14">
        <f t="shared" si="36"/>
        <v>-578.5</v>
      </c>
      <c r="S324" s="14">
        <f t="shared" si="45"/>
        <v>-578.5</v>
      </c>
      <c r="T324" s="14" t="e">
        <f t="shared" si="46"/>
        <v>#DIV/0!</v>
      </c>
    </row>
    <row r="325" spans="1:5" s="5" customFormat="1" ht="15.75">
      <c r="A325" s="97"/>
      <c r="B325" s="25"/>
      <c r="C325" s="25"/>
      <c r="D325" s="25"/>
      <c r="E325" s="25"/>
    </row>
    <row r="326" spans="1:19" s="5" customFormat="1" ht="15.75">
      <c r="A326" s="97"/>
      <c r="B326" s="25"/>
      <c r="C326" s="25"/>
      <c r="D326" s="25"/>
      <c r="E326" s="25"/>
      <c r="R326" s="30"/>
      <c r="S326" s="30"/>
    </row>
    <row r="327" spans="1:19" s="5" customFormat="1" ht="15.75">
      <c r="A327" s="97"/>
      <c r="B327" s="25"/>
      <c r="C327" s="25"/>
      <c r="D327" s="25"/>
      <c r="E327" s="25"/>
      <c r="R327" s="30"/>
      <c r="S327" s="30"/>
    </row>
    <row r="328" spans="1:19" s="5" customFormat="1" ht="15.75">
      <c r="A328" s="97"/>
      <c r="B328" s="25"/>
      <c r="C328" s="25"/>
      <c r="D328" s="25"/>
      <c r="E328" s="25"/>
      <c r="R328" s="30"/>
      <c r="S328" s="30"/>
    </row>
    <row r="329" spans="1:20" s="5" customFormat="1" ht="15.75">
      <c r="A329" s="98" t="s">
        <v>606</v>
      </c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</row>
    <row r="330" spans="1:7" s="5" customFormat="1" ht="15.75">
      <c r="A330" s="17"/>
      <c r="B330" s="26"/>
      <c r="C330" s="26"/>
      <c r="D330" s="26"/>
      <c r="E330" s="26"/>
      <c r="G330" s="17"/>
    </row>
    <row r="331" spans="1:15" s="5" customFormat="1" ht="15.75">
      <c r="A331" s="98" t="s">
        <v>607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</row>
    <row r="332" spans="1:11" s="5" customFormat="1" ht="15.75">
      <c r="A332" s="99"/>
      <c r="B332" s="100"/>
      <c r="C332" s="100"/>
      <c r="D332" s="100"/>
      <c r="E332" s="100"/>
      <c r="F332" s="101"/>
      <c r="G332" s="101"/>
      <c r="H332" s="101"/>
      <c r="I332" s="101"/>
      <c r="J332" s="101"/>
      <c r="K332" s="101"/>
    </row>
    <row r="333" spans="1:11" s="5" customFormat="1" ht="15.75">
      <c r="A333" s="102"/>
      <c r="B333" s="103"/>
      <c r="C333" s="104"/>
      <c r="D333" s="104"/>
      <c r="E333" s="104"/>
      <c r="F333" s="105"/>
      <c r="G333" s="106"/>
      <c r="H333" s="107"/>
      <c r="I333" s="107"/>
      <c r="J333" s="107"/>
      <c r="K333" s="107"/>
    </row>
    <row r="334" spans="1:11" s="5" customFormat="1" ht="30.75" customHeight="1">
      <c r="A334" s="108"/>
      <c r="B334" s="108"/>
      <c r="C334" s="107"/>
      <c r="D334" s="107"/>
      <c r="E334" s="107"/>
      <c r="F334" s="107"/>
      <c r="G334" s="109"/>
      <c r="H334" s="107"/>
      <c r="I334" s="107"/>
      <c r="J334" s="107"/>
      <c r="K334" s="107"/>
    </row>
    <row r="335" spans="1:11" s="5" customFormat="1" ht="27.75" customHeight="1">
      <c r="A335" s="110"/>
      <c r="B335" s="111"/>
      <c r="C335" s="112"/>
      <c r="D335" s="112"/>
      <c r="E335" s="112"/>
      <c r="F335" s="112"/>
      <c r="G335" s="113"/>
      <c r="H335" s="101"/>
      <c r="I335" s="101"/>
      <c r="J335" s="101"/>
      <c r="K335" s="101"/>
    </row>
    <row r="336" spans="1:11" s="5" customFormat="1" ht="25.5" customHeight="1">
      <c r="A336" s="110"/>
      <c r="B336" s="111"/>
      <c r="C336" s="111"/>
      <c r="D336" s="111"/>
      <c r="E336" s="111"/>
      <c r="F336" s="101"/>
      <c r="G336" s="101"/>
      <c r="H336" s="101"/>
      <c r="I336" s="101"/>
      <c r="J336" s="101"/>
      <c r="K336" s="101"/>
    </row>
    <row r="337" spans="1:11" s="5" customFormat="1" ht="15.75">
      <c r="A337" s="110"/>
      <c r="B337" s="111"/>
      <c r="C337" s="111"/>
      <c r="D337" s="111"/>
      <c r="E337" s="111"/>
      <c r="F337" s="101"/>
      <c r="G337" s="101"/>
      <c r="H337" s="101"/>
      <c r="I337" s="101"/>
      <c r="J337" s="101"/>
      <c r="K337" s="101"/>
    </row>
    <row r="338" spans="1:11" s="5" customFormat="1" ht="15.75">
      <c r="A338" s="110"/>
      <c r="B338" s="111"/>
      <c r="C338" s="111"/>
      <c r="D338" s="111"/>
      <c r="E338" s="111"/>
      <c r="F338" s="101"/>
      <c r="G338" s="101"/>
      <c r="H338" s="101"/>
      <c r="I338" s="101"/>
      <c r="J338" s="101"/>
      <c r="K338" s="101"/>
    </row>
    <row r="339" spans="1:11" s="5" customFormat="1" ht="15.75">
      <c r="A339" s="110"/>
      <c r="B339" s="111"/>
      <c r="C339" s="111"/>
      <c r="D339" s="111"/>
      <c r="E339" s="111"/>
      <c r="F339" s="101"/>
      <c r="G339" s="101"/>
      <c r="H339" s="101"/>
      <c r="I339" s="101"/>
      <c r="J339" s="101"/>
      <c r="K339" s="101"/>
    </row>
    <row r="340" spans="1:11" s="5" customFormat="1" ht="15.75">
      <c r="A340" s="110"/>
      <c r="B340" s="111"/>
      <c r="C340" s="111"/>
      <c r="D340" s="111"/>
      <c r="E340" s="111"/>
      <c r="F340" s="101"/>
      <c r="G340" s="101"/>
      <c r="H340" s="101"/>
      <c r="I340" s="101"/>
      <c r="J340" s="101"/>
      <c r="K340" s="101"/>
    </row>
    <row r="341" spans="1:5" s="5" customFormat="1" ht="15.75">
      <c r="A341" s="114"/>
      <c r="B341" s="115"/>
      <c r="C341" s="115"/>
      <c r="D341" s="115"/>
      <c r="E341" s="115"/>
    </row>
    <row r="342" spans="1:5" s="5" customFormat="1" ht="15.75">
      <c r="A342" s="114"/>
      <c r="B342" s="115"/>
      <c r="C342" s="115"/>
      <c r="D342" s="115"/>
      <c r="E342" s="115"/>
    </row>
    <row r="343" spans="1:5" s="5" customFormat="1" ht="15.75">
      <c r="A343" s="114"/>
      <c r="B343" s="115"/>
      <c r="C343" s="115"/>
      <c r="D343" s="115"/>
      <c r="E343" s="115"/>
    </row>
    <row r="344" spans="1:5" s="5" customFormat="1" ht="15.75">
      <c r="A344" s="114"/>
      <c r="B344" s="115"/>
      <c r="C344" s="115"/>
      <c r="D344" s="115"/>
      <c r="E344" s="115"/>
    </row>
    <row r="345" spans="1:5" s="5" customFormat="1" ht="15.75">
      <c r="A345" s="114"/>
      <c r="B345" s="115"/>
      <c r="C345" s="115"/>
      <c r="D345" s="115"/>
      <c r="E345" s="115"/>
    </row>
    <row r="346" spans="1:5" s="5" customFormat="1" ht="15.75">
      <c r="A346" s="114"/>
      <c r="B346" s="115"/>
      <c r="C346" s="115"/>
      <c r="D346" s="115"/>
      <c r="E346" s="115"/>
    </row>
    <row r="347" spans="1:5" s="5" customFormat="1" ht="15.75">
      <c r="A347" s="114"/>
      <c r="B347" s="115"/>
      <c r="C347" s="115"/>
      <c r="D347" s="115"/>
      <c r="E347" s="115"/>
    </row>
    <row r="348" spans="1:5" s="5" customFormat="1" ht="15.75">
      <c r="A348" s="114"/>
      <c r="B348" s="115"/>
      <c r="C348" s="115"/>
      <c r="D348" s="115"/>
      <c r="E348" s="115"/>
    </row>
    <row r="349" spans="1:5" s="5" customFormat="1" ht="15.75">
      <c r="A349" s="114"/>
      <c r="B349" s="115"/>
      <c r="C349" s="115"/>
      <c r="D349" s="115"/>
      <c r="E349" s="115"/>
    </row>
    <row r="350" spans="1:5" s="5" customFormat="1" ht="15.75">
      <c r="A350" s="114"/>
      <c r="B350" s="115"/>
      <c r="C350" s="115"/>
      <c r="D350" s="115"/>
      <c r="E350" s="115"/>
    </row>
    <row r="351" spans="1:5" s="5" customFormat="1" ht="15.75">
      <c r="A351" s="114"/>
      <c r="B351" s="115"/>
      <c r="C351" s="115"/>
      <c r="D351" s="115"/>
      <c r="E351" s="115"/>
    </row>
    <row r="352" spans="1:5" s="5" customFormat="1" ht="15.75">
      <c r="A352" s="114"/>
      <c r="B352" s="115"/>
      <c r="C352" s="115"/>
      <c r="D352" s="115"/>
      <c r="E352" s="115"/>
    </row>
    <row r="353" spans="1:5" s="5" customFormat="1" ht="15.75">
      <c r="A353" s="114"/>
      <c r="B353" s="115"/>
      <c r="C353" s="115"/>
      <c r="D353" s="115"/>
      <c r="E353" s="115"/>
    </row>
    <row r="354" spans="1:5" s="5" customFormat="1" ht="15.75">
      <c r="A354" s="114"/>
      <c r="B354" s="115"/>
      <c r="C354" s="115"/>
      <c r="D354" s="115"/>
      <c r="E354" s="115"/>
    </row>
    <row r="355" spans="1:5" s="5" customFormat="1" ht="15.75">
      <c r="A355" s="114"/>
      <c r="B355" s="115"/>
      <c r="C355" s="115"/>
      <c r="D355" s="115"/>
      <c r="E355" s="115"/>
    </row>
    <row r="356" spans="1:5" s="5" customFormat="1" ht="15.75">
      <c r="A356" s="114"/>
      <c r="B356" s="115"/>
      <c r="C356" s="115"/>
      <c r="D356" s="115"/>
      <c r="E356" s="115"/>
    </row>
    <row r="357" spans="1:5" s="5" customFormat="1" ht="15.75">
      <c r="A357" s="114"/>
      <c r="B357" s="115"/>
      <c r="C357" s="115"/>
      <c r="D357" s="115"/>
      <c r="E357" s="115"/>
    </row>
    <row r="358" spans="1:5" s="5" customFormat="1" ht="15.75">
      <c r="A358" s="114"/>
      <c r="B358" s="115"/>
      <c r="C358" s="115"/>
      <c r="D358" s="115"/>
      <c r="E358" s="115"/>
    </row>
    <row r="359" spans="1:5" s="5" customFormat="1" ht="15.75">
      <c r="A359" s="114"/>
      <c r="B359" s="115"/>
      <c r="C359" s="115"/>
      <c r="D359" s="115"/>
      <c r="E359" s="115"/>
    </row>
    <row r="360" spans="1:5" s="5" customFormat="1" ht="15.75">
      <c r="A360" s="114"/>
      <c r="B360" s="115"/>
      <c r="C360" s="115"/>
      <c r="D360" s="115"/>
      <c r="E360" s="115"/>
    </row>
  </sheetData>
  <sheetProtection/>
  <printOptions/>
  <pageMargins left="0.7086614173228347" right="0.7086614173228347" top="0" bottom="0" header="0" footer="0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User</cp:lastModifiedBy>
  <cp:lastPrinted>2017-10-25T12:34:41Z</cp:lastPrinted>
  <dcterms:created xsi:type="dcterms:W3CDTF">2003-12-23T13:56:31Z</dcterms:created>
  <dcterms:modified xsi:type="dcterms:W3CDTF">2017-10-25T12:35:48Z</dcterms:modified>
  <cp:category/>
  <cp:version/>
  <cp:contentType/>
  <cp:contentStatus/>
</cp:coreProperties>
</file>