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10290" activeTab="0"/>
  </bookViews>
  <sheets>
    <sheet name="2021" sheetId="1" r:id="rId1"/>
  </sheets>
  <definedNames/>
  <calcPr fullCalcOnLoad="1" fullPrecision="0"/>
</workbook>
</file>

<file path=xl/sharedStrings.xml><?xml version="1.0" encoding="utf-8"?>
<sst xmlns="http://schemas.openxmlformats.org/spreadsheetml/2006/main" count="51" uniqueCount="49">
  <si>
    <t>Примітки</t>
  </si>
  <si>
    <t xml:space="preserve">Матеріальні витрати                                   </t>
  </si>
  <si>
    <t xml:space="preserve">Внески на соціальні заходи                           </t>
  </si>
  <si>
    <t>Статті витрат</t>
  </si>
  <si>
    <t>Населення</t>
  </si>
  <si>
    <t>№ п/п</t>
  </si>
  <si>
    <t>Бюджетні установи</t>
  </si>
  <si>
    <t xml:space="preserve"> Інші споживачі</t>
  </si>
  <si>
    <t>Обсяги надання послуг та статті витрат</t>
  </si>
  <si>
    <t>Амортизація основних засобів та необоротних активів</t>
  </si>
  <si>
    <t xml:space="preserve">Обсяги надання послуг, м3 </t>
  </si>
  <si>
    <t xml:space="preserve">Статті витрат за елементами </t>
  </si>
  <si>
    <t>Плановий прибуток, абсолютний показник</t>
  </si>
  <si>
    <t>Загальний показник</t>
  </si>
  <si>
    <t xml:space="preserve">Інші витрати, у т. ч. оренда приміщень, послуги сторонніх організацій, адміністративні, збутові витрати тощо </t>
  </si>
  <si>
    <t>Тариф на 1м3 без врахування ПДВ</t>
  </si>
  <si>
    <t>Тариф загальний на 1м3 з ПДВ</t>
  </si>
  <si>
    <t xml:space="preserve"> у т.ч.</t>
  </si>
  <si>
    <t>(в гривнях на 1м3)</t>
  </si>
  <si>
    <t xml:space="preserve">для населення </t>
  </si>
  <si>
    <t xml:space="preserve">для інших споживачів </t>
  </si>
  <si>
    <r>
      <t>Витрати на оплату праці</t>
    </r>
    <r>
      <rPr>
        <sz val="10"/>
        <rFont val="Times New Roman"/>
        <family val="1"/>
      </rPr>
      <t xml:space="preserve">                                              </t>
    </r>
  </si>
  <si>
    <t>Податок на додану вартість, 20%</t>
  </si>
  <si>
    <t xml:space="preserve">для бюджетних установ </t>
  </si>
  <si>
    <t>Загальновиробничі витрати, охорона праці, техніка безпеки, обов'язкове страхування транспорту, інші прямі витрати</t>
  </si>
  <si>
    <t>Планований прибуток, %</t>
  </si>
  <si>
    <t>[i] згідно вимог Наказу МІНІСТЕРСТВА РЕГІОНАЛЬНОГО РОЗВИТКУ, БУДІВНИЦТВА ТА ЖИТЛОВО-КОМУНАЛЬНОГО ГОСПОДАРСТВА УКРАЇНИ від 05.06.2018 р. № 130 «Про затвердження Порядку інформування споживачів про намір зміни цін/тарифів на комунальні послуги з обґрунтуванням такої необхідності»</t>
  </si>
  <si>
    <r>
      <rPr>
        <b/>
        <sz val="9"/>
        <color indexed="9"/>
        <rFont val="Arial"/>
        <family val="2"/>
      </rPr>
      <t>*</t>
    </r>
    <r>
      <rPr>
        <b/>
        <sz val="9"/>
        <rFont val="Arial"/>
        <family val="2"/>
      </rPr>
      <t>2.1</t>
    </r>
  </si>
  <si>
    <t>Загальні витрати</t>
  </si>
  <si>
    <t xml:space="preserve">Відсоток зростання нового тарифу  до діючого середнього тарифу на вивіз ТПВ </t>
  </si>
  <si>
    <t>Шановні споживачі послуг з вивезення побутових відходів!</t>
  </si>
  <si>
    <t>Разом виробничі витрати, грн. на 1м.куб.</t>
  </si>
  <si>
    <r>
      <rPr>
        <b/>
        <sz val="9"/>
        <color indexed="9"/>
        <rFont val="Arial"/>
        <family val="2"/>
      </rPr>
      <t>*</t>
    </r>
    <r>
      <rPr>
        <b/>
        <sz val="9"/>
        <rFont val="Arial"/>
        <family val="2"/>
      </rPr>
      <t>7.1</t>
    </r>
  </si>
  <si>
    <r>
      <rPr>
        <b/>
        <sz val="9"/>
        <color indexed="9"/>
        <rFont val="Arial"/>
        <family val="2"/>
      </rPr>
      <t>*</t>
    </r>
    <r>
      <rPr>
        <b/>
        <sz val="9"/>
        <rFont val="Arial"/>
        <family val="2"/>
      </rPr>
      <t>7.2</t>
    </r>
  </si>
  <si>
    <r>
      <rPr>
        <b/>
        <sz val="9"/>
        <color indexed="9"/>
        <rFont val="Arial"/>
        <family val="2"/>
      </rPr>
      <t>*</t>
    </r>
    <r>
      <rPr>
        <b/>
        <sz val="9"/>
        <rFont val="Arial"/>
        <family val="2"/>
      </rPr>
      <t>7.3</t>
    </r>
  </si>
  <si>
    <r>
      <rPr>
        <b/>
        <sz val="11"/>
        <rFont val="Arial Cyr"/>
        <family val="0"/>
      </rPr>
      <t>ТОВ «АЛЬТФАТЕР ЧЕРНІВЦІ»</t>
    </r>
    <r>
      <rPr>
        <sz val="11"/>
        <rFont val="Arial Cyr"/>
        <family val="0"/>
      </rPr>
      <t xml:space="preserve"> на підставі укладеного договору між Сторожинецької міською радою і товариством 11.08.2021 року і Рішення Виконавчого комітету Сторожинецької міської ради від 09.08.2021 року за №157,</t>
    </r>
    <r>
      <rPr>
        <b/>
        <sz val="11"/>
        <rFont val="Arial Cyr"/>
        <family val="0"/>
      </rPr>
      <t xml:space="preserve"> </t>
    </r>
    <r>
      <rPr>
        <sz val="11"/>
        <rFont val="Arial Cyr"/>
        <family val="0"/>
      </rPr>
      <t xml:space="preserve">надаватиме послуги на території міста Сторожинець зі збирання та  вивезення твердих побутових відходів з періодичністю надання згідно з графіками вивезення  в залежності від обсягів накопичення. Згідно вимог чинного законодавства[i]  товариство цим оголошенням  інформує усіх споживачів послуг про розрахунки нових тарифів на послуги з вивезення ТПВ, яки планує ввести з 01.10.2021 року. </t>
    </r>
    <r>
      <rPr>
        <b/>
        <sz val="11"/>
        <rFont val="Arial Cyr"/>
        <family val="0"/>
      </rPr>
      <t xml:space="preserve">Зауваження та пропозиції  від фізичних та юридичних осіб, їх об’єднань просимо повідомляти протягом 14 днів після дати оприлюднення даної інформації на адресу ТОВ «Альтфатер Чернівці»  - 58023, м.Чернівці, вул. Василя Лесина,4, або на електронну адресу фірми </t>
    </r>
    <r>
      <rPr>
        <b/>
        <u val="single"/>
        <sz val="11"/>
        <rFont val="Arial Cyr"/>
        <family val="0"/>
      </rPr>
      <t>ua.chernivtsi.all.groups@veolia.com</t>
    </r>
    <r>
      <rPr>
        <sz val="11"/>
        <rFont val="Arial Cyr"/>
        <family val="0"/>
      </rPr>
      <t xml:space="preserve">  Довідки за телефоном 0372-54-75-29.</t>
    </r>
  </si>
  <si>
    <t xml:space="preserve">Розрахунок планових витрат для діючого тарифу (в грн. коп. на 1м3) - затверджений__.__.2021 року Рішенням виконкому Сторожинецької міської ради № </t>
  </si>
  <si>
    <t>Фактичні показники   за  2021 рік - вивіз ТПВ</t>
  </si>
  <si>
    <t>Структура запланованих тарифів з 01.10.2021 р. (в грн. коп. на 1м3)</t>
  </si>
  <si>
    <t xml:space="preserve">Відсоток зростання нового тарифу  до фактичних витрат 2021 р. на вивіз ТПВ </t>
  </si>
  <si>
    <t>Перевезення ТПВ</t>
  </si>
  <si>
    <t>Зберігання ТПВ</t>
  </si>
  <si>
    <t>Перевезення і зберігання ТПВ, зокрема:</t>
  </si>
  <si>
    <t>Необхідність придбання нових євроконтейнерів для збору твердих побутових відходів</t>
  </si>
  <si>
    <r>
      <t xml:space="preserve">Тариф не враховує плату за абонентське обслуговування за надання послуг з вивезення ТПВ, що надаються за індивідуальними договорами з населенням згідно Постанови КМУ від 21 серпня 2019 року за № 808. </t>
    </r>
    <r>
      <rPr>
        <b/>
        <u val="single"/>
        <sz val="11"/>
        <rFont val="Arial"/>
        <family val="2"/>
      </rPr>
      <t>Розмір плати за абонентське обслуговування на одного абонента в місяць з врахуванням ПДВ складає 3,00 грн.</t>
    </r>
  </si>
  <si>
    <t>Для населення нарахування плати  за вивезення твердих побутових відходів, здійснюється залежно від  кількості  мешканців в квартирі (будинку). Норми надання послуг з вивезення побутових відходів в м. Сторожинець затверджено 09.04.2019 року Рішенням виконкому Сторожинецької міської ради № 64</t>
  </si>
  <si>
    <t xml:space="preserve">                  Норма накопичення  твердих побутових відходів  на 1 мешканця м.Сторожинець на  рік  в житлових  будинках становить:
 - Багатоквартирних, одноквартирних упорядкованих ( з наявністю усіх видів благоустрою)  -  2,10 м3 
 - Індивідуальної забудови (будинки приватного сектору)                                                                     – 2,25 м3</t>
  </si>
  <si>
    <r>
      <rPr>
        <b/>
        <sz val="10"/>
        <rFont val="Arial Cyr"/>
        <family val="0"/>
      </rPr>
      <t>Обґрунтування причин встановлення нових тарифів:</t>
    </r>
    <r>
      <rPr>
        <sz val="10"/>
        <rFont val="Arial Cyr"/>
        <family val="0"/>
      </rPr>
      <t xml:space="preserve"> ТОВ «АЛЬТФАТЕР ЧЕРНІВЦІ» планує встановити тарифи на послуги з 01.10.2021 р. за встановленими процедурами у зв’язку із визначенням його виконавцем послуг з вивезення побутових відходів на теріторії міста Сторожинець згідно Рішення Виконавчого комітету Сторожинецької міської ради від 09 серпня 2021 року №157 «Про затвердження протоколу засідання конкурсної комісії з визначення виконавця послуг з вивезення побутових відходів на теріторії м.Сторожинець»</t>
    </r>
  </si>
  <si>
    <r>
      <t xml:space="preserve">                  Плата за вивезення твердих побутових відходів із врахуванням норми накопичення </t>
    </r>
    <r>
      <rPr>
        <b/>
        <u val="single"/>
        <sz val="9"/>
        <rFont val="Arial"/>
        <family val="2"/>
      </rPr>
      <t xml:space="preserve">на 1 мешканця </t>
    </r>
    <r>
      <rPr>
        <b/>
        <sz val="9"/>
        <rFont val="Arial"/>
        <family val="2"/>
      </rPr>
      <t xml:space="preserve"> квартири (будинку) м.Сторожинець в місяць  планується в розмірах:
 - В багатоквартирних, одноквартирних упорядкованих житлових будинках ( з наявністю усіх видів благоустрою)  -   22,00 грн. з ПДВ.
 - В житлових  будинках індивідуальної забудови (будинки приватного сектору), та з присадибною ділянкою – 23,57 грн. з ПДВ.                                                                                                                                                                                                 - Крім того  розмір плати за абонентське обслуговування на одного абонента в місяць з врахуванням ПДВ складає 3,00 грн.</t>
    </r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</si>
</sst>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.0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0.0%"/>
    <numFmt numFmtId="187" formatCode="#,##0.00_р_.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 Cyr"/>
      <family val="0"/>
    </font>
    <font>
      <sz val="11"/>
      <name val="Arial Cyr"/>
      <family val="0"/>
    </font>
    <font>
      <b/>
      <sz val="8"/>
      <name val="Arial"/>
      <family val="2"/>
    </font>
    <font>
      <b/>
      <sz val="10"/>
      <name val="Arial"/>
      <family val="2"/>
    </font>
    <font>
      <b/>
      <sz val="11"/>
      <name val="Arial Cyr"/>
      <family val="0"/>
    </font>
    <font>
      <b/>
      <u val="single"/>
      <sz val="11"/>
      <name val="Arial Cyr"/>
      <family val="0"/>
    </font>
    <font>
      <sz val="11"/>
      <name val="Arial"/>
      <family val="2"/>
    </font>
    <font>
      <b/>
      <sz val="9"/>
      <color indexed="9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b/>
      <sz val="13"/>
      <color indexed="8"/>
      <name val="Times New Roman"/>
      <family val="1"/>
    </font>
    <font>
      <b/>
      <u val="single"/>
      <sz val="11"/>
      <name val="Arial"/>
      <family val="2"/>
    </font>
    <font>
      <b/>
      <u val="single"/>
      <sz val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b/>
      <sz val="13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170" fontId="35" fillId="0" borderId="0" applyFont="0" applyFill="0" applyBorder="0" applyAlignment="0" applyProtection="0"/>
    <xf numFmtId="168" fontId="35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35" fillId="31" borderId="8" applyNumberFormat="0" applyFont="0" applyAlignment="0" applyProtection="0"/>
    <xf numFmtId="9" fontId="35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35" fillId="0" borderId="0" applyFont="0" applyFill="0" applyBorder="0" applyAlignment="0" applyProtection="0"/>
    <xf numFmtId="169" fontId="35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76">
    <xf numFmtId="0" fontId="0" fillId="0" borderId="0" xfId="0" applyAlignment="1">
      <alignment/>
    </xf>
    <xf numFmtId="0" fontId="3" fillId="0" borderId="10" xfId="0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180" fontId="3" fillId="0" borderId="10" xfId="0" applyNumberFormat="1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80" fontId="4" fillId="0" borderId="10" xfId="0" applyNumberFormat="1" applyFont="1" applyBorder="1" applyAlignment="1">
      <alignment horizontal="right" vertical="center"/>
    </xf>
    <xf numFmtId="3" fontId="3" fillId="0" borderId="10" xfId="0" applyNumberFormat="1" applyFont="1" applyBorder="1" applyAlignment="1">
      <alignment horizontal="right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53" fillId="0" borderId="0" xfId="0" applyFont="1" applyAlignment="1">
      <alignment horizontal="center" vertical="center"/>
    </xf>
    <xf numFmtId="9" fontId="4" fillId="0" borderId="10" xfId="0" applyNumberFormat="1" applyFont="1" applyBorder="1" applyAlignment="1">
      <alignment vertical="center"/>
    </xf>
    <xf numFmtId="10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vertical="center"/>
    </xf>
    <xf numFmtId="4" fontId="4" fillId="0" borderId="10" xfId="0" applyNumberFormat="1" applyFont="1" applyBorder="1" applyAlignment="1">
      <alignment horizontal="right" vertical="center"/>
    </xf>
    <xf numFmtId="49" fontId="4" fillId="0" borderId="10" xfId="0" applyNumberFormat="1" applyFont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2" fontId="4" fillId="0" borderId="10" xfId="0" applyNumberFormat="1" applyFont="1" applyBorder="1" applyAlignment="1">
      <alignment horizontal="right" vertical="center"/>
    </xf>
    <xf numFmtId="2" fontId="3" fillId="0" borderId="10" xfId="0" applyNumberFormat="1" applyFont="1" applyBorder="1" applyAlignment="1">
      <alignment vertical="center"/>
    </xf>
    <xf numFmtId="2" fontId="5" fillId="0" borderId="10" xfId="0" applyNumberFormat="1" applyFont="1" applyBorder="1" applyAlignment="1">
      <alignment vertical="center"/>
    </xf>
    <xf numFmtId="2" fontId="8" fillId="0" borderId="10" xfId="0" applyNumberFormat="1" applyFont="1" applyBorder="1" applyAlignment="1">
      <alignment horizontal="right" vertical="center"/>
    </xf>
    <xf numFmtId="187" fontId="5" fillId="0" borderId="10" xfId="0" applyNumberFormat="1" applyFont="1" applyBorder="1" applyAlignment="1">
      <alignment vertical="center"/>
    </xf>
    <xf numFmtId="187" fontId="9" fillId="0" borderId="10" xfId="0" applyNumberFormat="1" applyFont="1" applyBorder="1" applyAlignment="1">
      <alignment vertical="center"/>
    </xf>
    <xf numFmtId="187" fontId="9" fillId="33" borderId="10" xfId="0" applyNumberFormat="1" applyFont="1" applyFill="1" applyBorder="1" applyAlignment="1">
      <alignment vertical="center"/>
    </xf>
    <xf numFmtId="0" fontId="4" fillId="33" borderId="10" xfId="0" applyFont="1" applyFill="1" applyBorder="1" applyAlignment="1">
      <alignment vertical="center"/>
    </xf>
    <xf numFmtId="3" fontId="4" fillId="33" borderId="10" xfId="0" applyNumberFormat="1" applyFont="1" applyFill="1" applyBorder="1" applyAlignment="1">
      <alignment vertical="center"/>
    </xf>
    <xf numFmtId="0" fontId="4" fillId="33" borderId="11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left" vertical="center"/>
    </xf>
    <xf numFmtId="180" fontId="4" fillId="0" borderId="10" xfId="0" applyNumberFormat="1" applyFont="1" applyBorder="1" applyAlignment="1">
      <alignment horizontal="left" vertical="center"/>
    </xf>
    <xf numFmtId="2" fontId="3" fillId="0" borderId="10" xfId="0" applyNumberFormat="1" applyFont="1" applyBorder="1" applyAlignment="1">
      <alignment horizontal="left" vertical="center"/>
    </xf>
    <xf numFmtId="10" fontId="4" fillId="0" borderId="10" xfId="0" applyNumberFormat="1" applyFont="1" applyBorder="1" applyAlignment="1">
      <alignment horizontal="left" vertical="center"/>
    </xf>
    <xf numFmtId="187" fontId="5" fillId="0" borderId="10" xfId="0" applyNumberFormat="1" applyFont="1" applyBorder="1" applyAlignment="1">
      <alignment horizontal="left" vertical="center"/>
    </xf>
    <xf numFmtId="187" fontId="9" fillId="0" borderId="10" xfId="0" applyNumberFormat="1" applyFont="1" applyBorder="1" applyAlignment="1">
      <alignment horizontal="left" vertical="center"/>
    </xf>
    <xf numFmtId="10" fontId="5" fillId="0" borderId="10" xfId="0" applyNumberFormat="1" applyFont="1" applyBorder="1" applyAlignment="1">
      <alignment vertical="center" wrapText="1"/>
    </xf>
    <xf numFmtId="49" fontId="3" fillId="5" borderId="10" xfId="0" applyNumberFormat="1" applyFont="1" applyFill="1" applyBorder="1" applyAlignment="1">
      <alignment horizontal="left" vertical="center" wrapText="1"/>
    </xf>
    <xf numFmtId="0" fontId="3" fillId="5" borderId="10" xfId="0" applyFont="1" applyFill="1" applyBorder="1" applyAlignment="1">
      <alignment vertical="center"/>
    </xf>
    <xf numFmtId="181" fontId="3" fillId="0" borderId="10" xfId="0" applyNumberFormat="1" applyFont="1" applyFill="1" applyBorder="1" applyAlignment="1">
      <alignment horizontal="left" vertical="center"/>
    </xf>
    <xf numFmtId="4" fontId="4" fillId="0" borderId="10" xfId="0" applyNumberFormat="1" applyFont="1" applyFill="1" applyBorder="1" applyAlignment="1">
      <alignment horizontal="left" vertical="center"/>
    </xf>
    <xf numFmtId="187" fontId="9" fillId="31" borderId="10" xfId="0" applyNumberFormat="1" applyFont="1" applyFill="1" applyBorder="1" applyAlignment="1">
      <alignment horizontal="left" vertical="center"/>
    </xf>
    <xf numFmtId="187" fontId="8" fillId="31" borderId="10" xfId="0" applyNumberFormat="1" applyFont="1" applyFill="1" applyBorder="1" applyAlignment="1">
      <alignment horizontal="left" vertical="center"/>
    </xf>
    <xf numFmtId="3" fontId="3" fillId="31" borderId="10" xfId="0" applyNumberFormat="1" applyFont="1" applyFill="1" applyBorder="1" applyAlignment="1">
      <alignment horizontal="left" vertical="center"/>
    </xf>
    <xf numFmtId="181" fontId="9" fillId="31" borderId="10" xfId="0" applyNumberFormat="1" applyFont="1" applyFill="1" applyBorder="1" applyAlignment="1">
      <alignment horizontal="left" vertical="center"/>
    </xf>
    <xf numFmtId="4" fontId="4" fillId="31" borderId="10" xfId="0" applyNumberFormat="1" applyFont="1" applyFill="1" applyBorder="1" applyAlignment="1">
      <alignment horizontal="left" vertical="center"/>
    </xf>
    <xf numFmtId="4" fontId="9" fillId="31" borderId="10" xfId="0" applyNumberFormat="1" applyFont="1" applyFill="1" applyBorder="1" applyAlignment="1">
      <alignment horizontal="left" vertical="center"/>
    </xf>
    <xf numFmtId="16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19" xfId="0" applyFont="1" applyBorder="1" applyAlignment="1">
      <alignment horizontal="left" wrapText="1"/>
    </xf>
    <xf numFmtId="0" fontId="12" fillId="0" borderId="20" xfId="0" applyFont="1" applyBorder="1" applyAlignment="1">
      <alignment horizontal="left" vertical="center" wrapText="1"/>
    </xf>
    <xf numFmtId="0" fontId="12" fillId="0" borderId="21" xfId="0" applyFont="1" applyBorder="1" applyAlignment="1">
      <alignment horizontal="left" vertical="center" wrapText="1"/>
    </xf>
    <xf numFmtId="0" fontId="12" fillId="0" borderId="22" xfId="0" applyFont="1" applyBorder="1" applyAlignment="1">
      <alignment horizontal="left" vertical="center" wrapText="1"/>
    </xf>
    <xf numFmtId="0" fontId="3" fillId="31" borderId="23" xfId="0" applyFont="1" applyFill="1" applyBorder="1" applyAlignment="1">
      <alignment horizontal="left" vertical="center" wrapText="1"/>
    </xf>
    <xf numFmtId="0" fontId="3" fillId="31" borderId="24" xfId="0" applyFont="1" applyFill="1" applyBorder="1" applyAlignment="1">
      <alignment horizontal="left" vertical="center"/>
    </xf>
    <xf numFmtId="0" fontId="3" fillId="31" borderId="25" xfId="0" applyFont="1" applyFill="1" applyBorder="1" applyAlignment="1">
      <alignment horizontal="left" vertical="center"/>
    </xf>
    <xf numFmtId="0" fontId="54" fillId="0" borderId="0" xfId="0" applyFont="1" applyAlignment="1">
      <alignment horizontal="center" vertical="center"/>
    </xf>
    <xf numFmtId="0" fontId="0" fillId="0" borderId="26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28" xfId="0" applyFont="1" applyBorder="1" applyAlignment="1">
      <alignment horizontal="left" vertical="top" wrapText="1"/>
    </xf>
    <xf numFmtId="0" fontId="7" fillId="0" borderId="0" xfId="0" applyFont="1" applyAlignment="1">
      <alignment horizontal="left" wrapText="1"/>
    </xf>
    <xf numFmtId="0" fontId="0" fillId="0" borderId="29" xfId="0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2" fillId="0" borderId="31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9"/>
  <sheetViews>
    <sheetView tabSelected="1" zoomScalePageLayoutView="0" workbookViewId="0" topLeftCell="A10">
      <selection activeCell="A3" sqref="A3:M3"/>
    </sheetView>
  </sheetViews>
  <sheetFormatPr defaultColWidth="9.00390625" defaultRowHeight="12.75"/>
  <cols>
    <col min="1" max="1" width="5.75390625" style="0" customWidth="1"/>
    <col min="2" max="2" width="57.375" style="0" customWidth="1"/>
    <col min="3" max="3" width="10.00390625" style="0" hidden="1" customWidth="1"/>
    <col min="4" max="4" width="9.875" style="0" hidden="1" customWidth="1"/>
    <col min="5" max="5" width="2.625" style="0" hidden="1" customWidth="1"/>
    <col min="6" max="6" width="24.25390625" style="0" hidden="1" customWidth="1"/>
    <col min="7" max="7" width="11.75390625" style="0" hidden="1" customWidth="1"/>
    <col min="8" max="8" width="22.25390625" style="0" customWidth="1"/>
    <col min="9" max="9" width="15.25390625" style="0" customWidth="1"/>
    <col min="10" max="10" width="15.375" style="0" customWidth="1"/>
    <col min="11" max="11" width="13.25390625" style="0" hidden="1" customWidth="1"/>
    <col min="12" max="12" width="12.75390625" style="0" hidden="1" customWidth="1"/>
    <col min="13" max="13" width="67.75390625" style="0" customWidth="1"/>
  </cols>
  <sheetData>
    <row r="1" ht="4.5" customHeight="1">
      <c r="F1" s="11"/>
    </row>
    <row r="2" spans="1:13" ht="22.5" customHeight="1">
      <c r="A2" s="63" t="s">
        <v>30</v>
      </c>
      <c r="B2" s="63"/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</row>
    <row r="3" spans="1:13" ht="95.25" customHeigh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</row>
    <row r="4" ht="12" customHeight="1">
      <c r="L4" t="s">
        <v>18</v>
      </c>
    </row>
    <row r="5" spans="1:13" ht="93.75" customHeight="1">
      <c r="A5" s="68" t="s">
        <v>5</v>
      </c>
      <c r="B5" s="28" t="s">
        <v>8</v>
      </c>
      <c r="C5" s="70" t="s">
        <v>36</v>
      </c>
      <c r="D5" s="71"/>
      <c r="E5" s="71"/>
      <c r="F5" s="72"/>
      <c r="G5" s="28" t="s">
        <v>37</v>
      </c>
      <c r="H5" s="73" t="s">
        <v>38</v>
      </c>
      <c r="I5" s="74"/>
      <c r="J5" s="75"/>
      <c r="K5" s="28" t="s">
        <v>29</v>
      </c>
      <c r="L5" s="28" t="s">
        <v>39</v>
      </c>
      <c r="M5" s="28" t="s">
        <v>0</v>
      </c>
    </row>
    <row r="6" spans="1:13" ht="36" customHeight="1">
      <c r="A6" s="69"/>
      <c r="B6" s="8" t="s">
        <v>3</v>
      </c>
      <c r="C6" s="7" t="s">
        <v>4</v>
      </c>
      <c r="D6" s="7" t="s">
        <v>6</v>
      </c>
      <c r="E6" s="7" t="s">
        <v>7</v>
      </c>
      <c r="F6" s="7" t="s">
        <v>13</v>
      </c>
      <c r="G6" s="28" t="s">
        <v>28</v>
      </c>
      <c r="H6" s="7" t="s">
        <v>42</v>
      </c>
      <c r="I6" s="7" t="s">
        <v>40</v>
      </c>
      <c r="J6" s="7" t="s">
        <v>41</v>
      </c>
      <c r="K6" s="7" t="s">
        <v>13</v>
      </c>
      <c r="L6" s="7" t="s">
        <v>13</v>
      </c>
      <c r="M6" s="28"/>
    </row>
    <row r="7" spans="1:13" ht="12.75">
      <c r="A7" s="4">
        <v>1</v>
      </c>
      <c r="B7" s="16" t="s">
        <v>10</v>
      </c>
      <c r="C7" s="14">
        <v>208070.95</v>
      </c>
      <c r="D7" s="15">
        <v>33041.06</v>
      </c>
      <c r="E7" s="15">
        <v>79612.34</v>
      </c>
      <c r="F7" s="15"/>
      <c r="G7" s="18"/>
      <c r="H7" s="15">
        <v>62712.1</v>
      </c>
      <c r="I7" s="15">
        <f>H7</f>
        <v>62712.1</v>
      </c>
      <c r="J7" s="15">
        <f>H7</f>
        <v>62712.1</v>
      </c>
      <c r="K7" s="5"/>
      <c r="L7" s="5"/>
      <c r="M7" s="4"/>
    </row>
    <row r="8" spans="1:13" ht="12.75">
      <c r="A8" s="46" t="s">
        <v>27</v>
      </c>
      <c r="B8" s="17" t="s">
        <v>11</v>
      </c>
      <c r="C8" s="4"/>
      <c r="D8" s="2"/>
      <c r="E8" s="2"/>
      <c r="F8" s="2"/>
      <c r="G8" s="19"/>
      <c r="H8" s="3"/>
      <c r="I8" s="3"/>
      <c r="J8" s="3"/>
      <c r="K8" s="3"/>
      <c r="L8" s="3"/>
      <c r="M8" s="1"/>
    </row>
    <row r="9" spans="1:13" ht="12.75">
      <c r="A9" s="4"/>
      <c r="B9" s="16" t="s">
        <v>1</v>
      </c>
      <c r="C9" s="20" t="e">
        <f>#REF!/#REF!</f>
        <v>#REF!</v>
      </c>
      <c r="D9" s="20" t="e">
        <f>#REF!/#REF!</f>
        <v>#REF!</v>
      </c>
      <c r="E9" s="20" t="e">
        <f>#REF!/#REF!</f>
        <v>#REF!</v>
      </c>
      <c r="F9" s="29"/>
      <c r="G9" s="29"/>
      <c r="H9" s="29">
        <f>I9+J9</f>
        <v>17.16</v>
      </c>
      <c r="I9" s="29">
        <v>16.92</v>
      </c>
      <c r="J9" s="29">
        <v>0.24</v>
      </c>
      <c r="K9" s="30" t="e">
        <f>H9/F9%</f>
        <v>#DIV/0!</v>
      </c>
      <c r="L9" s="30" t="e">
        <f>H9/G9%</f>
        <v>#DIV/0!</v>
      </c>
      <c r="M9" s="4"/>
    </row>
    <row r="10" spans="1:13" ht="12.75">
      <c r="A10" s="4"/>
      <c r="B10" s="16" t="s">
        <v>21</v>
      </c>
      <c r="C10" s="20" t="e">
        <f>#REF!/#REF!</f>
        <v>#REF!</v>
      </c>
      <c r="D10" s="20" t="e">
        <f>#REF!/#REF!</f>
        <v>#REF!</v>
      </c>
      <c r="E10" s="20" t="e">
        <f>#REF!/#REF!</f>
        <v>#REF!</v>
      </c>
      <c r="F10" s="29"/>
      <c r="G10" s="29"/>
      <c r="H10" s="29">
        <f>I10+J10</f>
        <v>16.3</v>
      </c>
      <c r="I10" s="29">
        <v>16.3</v>
      </c>
      <c r="J10" s="29">
        <v>0</v>
      </c>
      <c r="K10" s="30" t="e">
        <f aca="true" t="shared" si="0" ref="K10:K15">H10/F10%</f>
        <v>#DIV/0!</v>
      </c>
      <c r="L10" s="30" t="e">
        <f aca="true" t="shared" si="1" ref="L10:L15">H10/G10%</f>
        <v>#DIV/0!</v>
      </c>
      <c r="M10" s="4"/>
    </row>
    <row r="11" spans="1:13" ht="12.75">
      <c r="A11" s="4"/>
      <c r="B11" s="16" t="s">
        <v>2</v>
      </c>
      <c r="C11" s="20" t="e">
        <f>#REF!/#REF!</f>
        <v>#REF!</v>
      </c>
      <c r="D11" s="20" t="e">
        <f>#REF!/#REF!</f>
        <v>#REF!</v>
      </c>
      <c r="E11" s="20" t="e">
        <f>#REF!/#REF!</f>
        <v>#REF!</v>
      </c>
      <c r="F11" s="29"/>
      <c r="G11" s="29"/>
      <c r="H11" s="29">
        <f>I11+J11</f>
        <v>3.59</v>
      </c>
      <c r="I11" s="29">
        <v>3.59</v>
      </c>
      <c r="J11" s="29">
        <v>0</v>
      </c>
      <c r="K11" s="30" t="e">
        <f t="shared" si="0"/>
        <v>#DIV/0!</v>
      </c>
      <c r="L11" s="30" t="e">
        <f t="shared" si="1"/>
        <v>#DIV/0!</v>
      </c>
      <c r="M11" s="4"/>
    </row>
    <row r="12" spans="1:13" ht="27" customHeight="1">
      <c r="A12" s="4"/>
      <c r="B12" s="16" t="s">
        <v>9</v>
      </c>
      <c r="C12" s="20" t="e">
        <f>#REF!/#REF!</f>
        <v>#REF!</v>
      </c>
      <c r="D12" s="20" t="e">
        <f>#REF!/#REF!</f>
        <v>#REF!</v>
      </c>
      <c r="E12" s="20" t="e">
        <f>#REF!/#REF!</f>
        <v>#REF!</v>
      </c>
      <c r="F12" s="29"/>
      <c r="G12" s="29"/>
      <c r="H12" s="29">
        <f>I12+J12</f>
        <v>33.69</v>
      </c>
      <c r="I12" s="29">
        <v>4.99</v>
      </c>
      <c r="J12" s="29">
        <v>28.7</v>
      </c>
      <c r="K12" s="30" t="e">
        <f t="shared" si="0"/>
        <v>#DIV/0!</v>
      </c>
      <c r="L12" s="30" t="e">
        <f t="shared" si="1"/>
        <v>#DIV/0!</v>
      </c>
      <c r="M12" s="16" t="s">
        <v>43</v>
      </c>
    </row>
    <row r="13" spans="1:13" ht="30.75" customHeight="1">
      <c r="A13" s="4"/>
      <c r="B13" s="16" t="s">
        <v>24</v>
      </c>
      <c r="C13" s="20" t="e">
        <f>#REF!/#REF!</f>
        <v>#REF!</v>
      </c>
      <c r="D13" s="20" t="e">
        <f>#REF!/#REF!</f>
        <v>#REF!</v>
      </c>
      <c r="E13" s="20" t="e">
        <f>#REF!/#REF!</f>
        <v>#REF!</v>
      </c>
      <c r="F13" s="29"/>
      <c r="G13" s="29"/>
      <c r="H13" s="29">
        <f>I13+J13</f>
        <v>12.68</v>
      </c>
      <c r="I13" s="29">
        <v>7.49</v>
      </c>
      <c r="J13" s="29">
        <v>5.19</v>
      </c>
      <c r="K13" s="30" t="e">
        <f t="shared" si="0"/>
        <v>#DIV/0!</v>
      </c>
      <c r="L13" s="30" t="e">
        <f t="shared" si="1"/>
        <v>#DIV/0!</v>
      </c>
      <c r="M13" s="4"/>
    </row>
    <row r="14" spans="1:13" ht="25.5" customHeight="1">
      <c r="A14" s="9"/>
      <c r="B14" s="16" t="s">
        <v>14</v>
      </c>
      <c r="C14" s="20" t="e">
        <f>#REF!/#REF!</f>
        <v>#REF!</v>
      </c>
      <c r="D14" s="20" t="e">
        <f>#REF!/#REF!</f>
        <v>#REF!</v>
      </c>
      <c r="E14" s="20" t="e">
        <f>#REF!/#REF!</f>
        <v>#REF!</v>
      </c>
      <c r="F14" s="29"/>
      <c r="G14" s="29"/>
      <c r="H14" s="29">
        <f>I14+J14</f>
        <v>9.5</v>
      </c>
      <c r="I14" s="29">
        <v>5.61</v>
      </c>
      <c r="J14" s="29">
        <v>3.89</v>
      </c>
      <c r="K14" s="30" t="e">
        <f t="shared" si="0"/>
        <v>#DIV/0!</v>
      </c>
      <c r="L14" s="30" t="e">
        <f t="shared" si="1"/>
        <v>#DIV/0!</v>
      </c>
      <c r="M14" s="4"/>
    </row>
    <row r="15" spans="1:13" s="10" customFormat="1" ht="12.75">
      <c r="A15" s="47">
        <v>2</v>
      </c>
      <c r="B15" s="17" t="s">
        <v>31</v>
      </c>
      <c r="C15" s="21" t="e">
        <f aca="true" t="shared" si="2" ref="C15:J15">SUM(C9:C14)</f>
        <v>#REF!</v>
      </c>
      <c r="D15" s="21" t="e">
        <f t="shared" si="2"/>
        <v>#REF!</v>
      </c>
      <c r="E15" s="21" t="e">
        <f t="shared" si="2"/>
        <v>#REF!</v>
      </c>
      <c r="F15" s="31">
        <f t="shared" si="2"/>
        <v>0</v>
      </c>
      <c r="G15" s="31">
        <f t="shared" si="2"/>
        <v>0</v>
      </c>
      <c r="H15" s="31">
        <f t="shared" si="2"/>
        <v>92.92</v>
      </c>
      <c r="I15" s="31">
        <f t="shared" si="2"/>
        <v>54.9</v>
      </c>
      <c r="J15" s="31">
        <f t="shared" si="2"/>
        <v>38.02</v>
      </c>
      <c r="K15" s="30" t="e">
        <f t="shared" si="0"/>
        <v>#DIV/0!</v>
      </c>
      <c r="L15" s="30" t="e">
        <f t="shared" si="1"/>
        <v>#DIV/0!</v>
      </c>
      <c r="M15" s="1"/>
    </row>
    <row r="16" spans="1:13" ht="15.75" customHeight="1">
      <c r="A16" s="4">
        <v>3</v>
      </c>
      <c r="B16" s="16" t="s">
        <v>25</v>
      </c>
      <c r="C16" s="12">
        <v>0.07</v>
      </c>
      <c r="D16" s="12">
        <v>0.15</v>
      </c>
      <c r="E16" s="13">
        <v>0.2382</v>
      </c>
      <c r="F16" s="32"/>
      <c r="G16" s="32"/>
      <c r="H16" s="32">
        <v>0.1274</v>
      </c>
      <c r="I16" s="32">
        <v>0.1293</v>
      </c>
      <c r="J16" s="32">
        <v>0.1245</v>
      </c>
      <c r="K16" s="32"/>
      <c r="L16" s="32"/>
      <c r="M16" s="35"/>
    </row>
    <row r="17" spans="1:13" ht="17.25" customHeight="1">
      <c r="A17" s="4">
        <v>4</v>
      </c>
      <c r="B17" s="16" t="s">
        <v>12</v>
      </c>
      <c r="C17" s="20" t="e">
        <f>#REF!/#REF!</f>
        <v>#REF!</v>
      </c>
      <c r="D17" s="20" t="e">
        <f>#REF!/#REF!</f>
        <v>#REF!</v>
      </c>
      <c r="E17" s="20" t="e">
        <f>#REF!/#REF!</f>
        <v>#REF!</v>
      </c>
      <c r="F17" s="29"/>
      <c r="G17" s="29"/>
      <c r="H17" s="29">
        <f>I17+J17</f>
        <v>11.83</v>
      </c>
      <c r="I17" s="29">
        <v>7.1</v>
      </c>
      <c r="J17" s="29">
        <v>4.73</v>
      </c>
      <c r="K17" s="30" t="e">
        <f>H17/F17*100</f>
        <v>#DIV/0!</v>
      </c>
      <c r="L17" s="30"/>
      <c r="M17" s="57" t="s">
        <v>44</v>
      </c>
    </row>
    <row r="18" spans="1:13" ht="12.75">
      <c r="A18" s="4">
        <v>5</v>
      </c>
      <c r="B18" s="16" t="s">
        <v>22</v>
      </c>
      <c r="C18" s="22" t="e">
        <f aca="true" t="shared" si="3" ref="C18:J18">(C15+C17)*0.2</f>
        <v>#REF!</v>
      </c>
      <c r="D18" s="22" t="e">
        <f t="shared" si="3"/>
        <v>#REF!</v>
      </c>
      <c r="E18" s="22" t="e">
        <f t="shared" si="3"/>
        <v>#REF!</v>
      </c>
      <c r="F18" s="33">
        <f t="shared" si="3"/>
        <v>0</v>
      </c>
      <c r="G18" s="33">
        <f t="shared" si="3"/>
        <v>0</v>
      </c>
      <c r="H18" s="33">
        <f t="shared" si="3"/>
        <v>20.95</v>
      </c>
      <c r="I18" s="33">
        <f t="shared" si="3"/>
        <v>12.4</v>
      </c>
      <c r="J18" s="33">
        <f t="shared" si="3"/>
        <v>8.55</v>
      </c>
      <c r="K18" s="30" t="e">
        <f>H18/F18*100</f>
        <v>#DIV/0!</v>
      </c>
      <c r="L18" s="30"/>
      <c r="M18" s="58"/>
    </row>
    <row r="19" spans="1:13" ht="12.75" customHeight="1">
      <c r="A19" s="4">
        <v>6</v>
      </c>
      <c r="B19" s="17" t="s">
        <v>15</v>
      </c>
      <c r="C19" s="23" t="e">
        <f aca="true" t="shared" si="4" ref="C19:J19">(C15+C17)</f>
        <v>#REF!</v>
      </c>
      <c r="D19" s="23" t="e">
        <f t="shared" si="4"/>
        <v>#REF!</v>
      </c>
      <c r="E19" s="23" t="e">
        <f t="shared" si="4"/>
        <v>#REF!</v>
      </c>
      <c r="F19" s="34">
        <f t="shared" si="4"/>
        <v>0</v>
      </c>
      <c r="G19" s="34">
        <f t="shared" si="4"/>
        <v>0</v>
      </c>
      <c r="H19" s="34">
        <f t="shared" si="4"/>
        <v>104.75</v>
      </c>
      <c r="I19" s="34">
        <f t="shared" si="4"/>
        <v>62</v>
      </c>
      <c r="J19" s="34">
        <f t="shared" si="4"/>
        <v>42.75</v>
      </c>
      <c r="K19" s="30" t="e">
        <f>H19/F19*100</f>
        <v>#DIV/0!</v>
      </c>
      <c r="L19" s="30"/>
      <c r="M19" s="58"/>
    </row>
    <row r="20" spans="1:13" s="10" customFormat="1" ht="12.75" customHeight="1">
      <c r="A20" s="1">
        <v>7</v>
      </c>
      <c r="B20" s="36" t="s">
        <v>16</v>
      </c>
      <c r="C20" s="24" t="e">
        <f aca="true" t="shared" si="5" ref="C20:J20">(C15+C17+C18)</f>
        <v>#REF!</v>
      </c>
      <c r="D20" s="24" t="e">
        <f t="shared" si="5"/>
        <v>#REF!</v>
      </c>
      <c r="E20" s="24" t="e">
        <f t="shared" si="5"/>
        <v>#REF!</v>
      </c>
      <c r="F20" s="40">
        <f t="shared" si="5"/>
        <v>0</v>
      </c>
      <c r="G20" s="40">
        <f t="shared" si="5"/>
        <v>0</v>
      </c>
      <c r="H20" s="40">
        <f t="shared" si="5"/>
        <v>125.7</v>
      </c>
      <c r="I20" s="40">
        <f t="shared" si="5"/>
        <v>74.4</v>
      </c>
      <c r="J20" s="40">
        <f t="shared" si="5"/>
        <v>51.3</v>
      </c>
      <c r="K20" s="30" t="e">
        <f>H20/F20*100</f>
        <v>#DIV/0!</v>
      </c>
      <c r="L20" s="30"/>
      <c r="M20" s="58"/>
    </row>
    <row r="21" spans="1:13" ht="12.75">
      <c r="A21" s="1"/>
      <c r="B21" s="1" t="s">
        <v>17</v>
      </c>
      <c r="C21" s="1"/>
      <c r="D21" s="6"/>
      <c r="E21" s="6"/>
      <c r="F21" s="41"/>
      <c r="G21" s="42"/>
      <c r="H21" s="43"/>
      <c r="I21" s="43"/>
      <c r="J21" s="43"/>
      <c r="K21" s="30"/>
      <c r="L21" s="38"/>
      <c r="M21" s="58"/>
    </row>
    <row r="22" spans="1:13" ht="15" customHeight="1">
      <c r="A22" s="46" t="s">
        <v>32</v>
      </c>
      <c r="B22" s="37" t="s">
        <v>19</v>
      </c>
      <c r="C22" s="25"/>
      <c r="D22" s="26"/>
      <c r="E22" s="26"/>
      <c r="F22" s="44">
        <f>F20</f>
        <v>0</v>
      </c>
      <c r="G22" s="44"/>
      <c r="H22" s="45">
        <f>H20</f>
        <v>125.7</v>
      </c>
      <c r="I22" s="45">
        <f>I20</f>
        <v>74.4</v>
      </c>
      <c r="J22" s="45">
        <f>J20</f>
        <v>51.3</v>
      </c>
      <c r="K22" s="30" t="e">
        <f>H22/F22*100</f>
        <v>#DIV/0!</v>
      </c>
      <c r="L22" s="39"/>
      <c r="M22" s="58"/>
    </row>
    <row r="23" spans="1:13" ht="15" customHeight="1">
      <c r="A23" s="46" t="s">
        <v>33</v>
      </c>
      <c r="B23" s="37" t="s">
        <v>23</v>
      </c>
      <c r="C23" s="25"/>
      <c r="D23" s="26"/>
      <c r="E23" s="26"/>
      <c r="F23" s="44">
        <f>F20</f>
        <v>0</v>
      </c>
      <c r="G23" s="44"/>
      <c r="H23" s="45">
        <f>H20</f>
        <v>125.7</v>
      </c>
      <c r="I23" s="45">
        <f>I20</f>
        <v>74.4</v>
      </c>
      <c r="J23" s="45">
        <f>J20</f>
        <v>51.3</v>
      </c>
      <c r="K23" s="30" t="e">
        <f>H23/F23*100</f>
        <v>#DIV/0!</v>
      </c>
      <c r="L23" s="39"/>
      <c r="M23" s="58"/>
    </row>
    <row r="24" spans="1:13" ht="15" customHeight="1" thickBot="1">
      <c r="A24" s="46" t="s">
        <v>34</v>
      </c>
      <c r="B24" s="37" t="s">
        <v>20</v>
      </c>
      <c r="C24" s="27"/>
      <c r="D24" s="26"/>
      <c r="E24" s="26"/>
      <c r="F24" s="44">
        <f>F20</f>
        <v>0</v>
      </c>
      <c r="G24" s="44"/>
      <c r="H24" s="45">
        <f>H20</f>
        <v>125.7</v>
      </c>
      <c r="I24" s="45">
        <f>I20</f>
        <v>74.4</v>
      </c>
      <c r="J24" s="45">
        <f>J20</f>
        <v>51.3</v>
      </c>
      <c r="K24" s="30" t="e">
        <f>H24/F24*100</f>
        <v>#DIV/0!</v>
      </c>
      <c r="L24" s="39"/>
      <c r="M24" s="59"/>
    </row>
    <row r="25" spans="1:13" ht="31.5" customHeight="1" thickBot="1">
      <c r="A25" s="48" t="s">
        <v>45</v>
      </c>
      <c r="B25" s="49"/>
      <c r="C25" s="49"/>
      <c r="D25" s="49"/>
      <c r="E25" s="49"/>
      <c r="F25" s="49"/>
      <c r="G25" s="49"/>
      <c r="H25" s="49"/>
      <c r="I25" s="49"/>
      <c r="J25" s="49"/>
      <c r="K25" s="49"/>
      <c r="L25" s="49"/>
      <c r="M25" s="50"/>
    </row>
    <row r="26" spans="1:13" ht="40.5" customHeight="1">
      <c r="A26" s="51" t="s">
        <v>46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3"/>
    </row>
    <row r="27" spans="1:13" ht="59.25" customHeight="1">
      <c r="A27" s="60" t="s">
        <v>48</v>
      </c>
      <c r="B27" s="61"/>
      <c r="C27" s="61"/>
      <c r="D27" s="61"/>
      <c r="E27" s="61"/>
      <c r="F27" s="61"/>
      <c r="G27" s="61"/>
      <c r="H27" s="61"/>
      <c r="I27" s="61"/>
      <c r="J27" s="61"/>
      <c r="K27" s="61"/>
      <c r="L27" s="61"/>
      <c r="M27" s="62"/>
    </row>
    <row r="28" spans="1:13" ht="30" customHeight="1">
      <c r="A28" s="54" t="s">
        <v>26</v>
      </c>
      <c r="B28" s="55"/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6"/>
    </row>
    <row r="29" spans="1:13" ht="42" customHeight="1" thickBot="1">
      <c r="A29" s="64" t="s">
        <v>47</v>
      </c>
      <c r="B29" s="65"/>
      <c r="C29" s="65"/>
      <c r="D29" s="65"/>
      <c r="E29" s="65"/>
      <c r="F29" s="65"/>
      <c r="G29" s="65"/>
      <c r="H29" s="65"/>
      <c r="I29" s="65"/>
      <c r="J29" s="65"/>
      <c r="K29" s="65"/>
      <c r="L29" s="65"/>
      <c r="M29" s="66"/>
    </row>
  </sheetData>
  <sheetProtection/>
  <mergeCells count="11">
    <mergeCell ref="A29:M29"/>
    <mergeCell ref="A3:M3"/>
    <mergeCell ref="A5:A6"/>
    <mergeCell ref="C5:F5"/>
    <mergeCell ref="H5:J5"/>
    <mergeCell ref="A25:M25"/>
    <mergeCell ref="A26:M26"/>
    <mergeCell ref="A28:M28"/>
    <mergeCell ref="M17:M24"/>
    <mergeCell ref="A27:M27"/>
    <mergeCell ref="A2:M2"/>
  </mergeCells>
  <printOptions/>
  <pageMargins left="0.31496062992125984" right="0" top="0.15748031496062992" bottom="0" header="0" footer="0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RePack by Diakov</cp:lastModifiedBy>
  <cp:lastPrinted>2021-08-21T15:36:29Z</cp:lastPrinted>
  <dcterms:created xsi:type="dcterms:W3CDTF">2014-02-10T11:12:52Z</dcterms:created>
  <dcterms:modified xsi:type="dcterms:W3CDTF">2021-08-21T15:36:34Z</dcterms:modified>
  <cp:category/>
  <cp:version/>
  <cp:contentType/>
  <cp:contentStatus/>
</cp:coreProperties>
</file>