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ін.план" sheetId="1" r:id="rId1"/>
  </sheets>
  <definedNames>
    <definedName name="_xlnm.Print_Area" localSheetId="0">'Фін.план'!$A$1:$J$119</definedName>
  </definedNames>
  <calcPr fullCalcOnLoad="1"/>
</workbook>
</file>

<file path=xl/sharedStrings.xml><?xml version="1.0" encoding="utf-8"?>
<sst xmlns="http://schemas.openxmlformats.org/spreadsheetml/2006/main" count="152" uniqueCount="138">
  <si>
    <t>Проект</t>
  </si>
  <si>
    <t>Х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</si>
  <si>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</si>
  <si>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</si>
  <si>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</si>
  <si>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</si>
  <si>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</si>
  <si>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</si>
  <si>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</si>
  <si>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</si>
  <si>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</si>
  <si>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</si>
  <si>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</si>
  <si>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</si>
  <si>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</si>
  <si>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</si>
  <si>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</si>
  <si>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</si>
  <si>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86.10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</si>
  <si>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</si>
  <si>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</si>
  <si>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</si>
  <si>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</si>
  <si>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</si>
  <si>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</si>
  <si>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</si>
  <si>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</si>
  <si>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</si>
  <si>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</si>
  <si>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</si>
  <si>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</si>
  <si>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</si>
  <si>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</si>
  <si>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</si>
  <si>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</si>
  <si>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</si>
  <si>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</si>
  <si>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</si>
  <si>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</si>
  <si>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наші дві цифри по договору</t>
  </si>
  <si>
    <t>УП ДЛ</t>
  </si>
  <si>
    <t>Витрати на послуги, матеріали та сировину, в т. ч.:</t>
  </si>
  <si>
    <t>медикаменти та перев’язувальні матеріали</t>
  </si>
  <si>
    <t>Предмети, матеріали, обладнання та інвентар у т. ч. м'який інвентар,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</si>
  <si>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</si>
  <si>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</si>
  <si>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</si>
  <si>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</si>
  <si>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</si>
  <si>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Оплата послуг (крім комунальних), в т. ч. супровід програмного забезпечення, телекомунікаційні послуги</t>
  </si>
  <si>
    <t>Витрати на оплату праці</t>
  </si>
  <si>
    <t>Відрахування на соціальні заходи</t>
  </si>
  <si>
    <t>Витрати на відрядження</t>
  </si>
  <si>
    <t>витрати на охорону праці та навчання працівників</t>
  </si>
  <si>
    <t>Витрати, що здійснюються для підтримання об’єкта в робочому стані (проведення поточного ремонту)</t>
  </si>
  <si>
    <t>????? Поточний ремонт</t>
  </si>
  <si>
    <t>Амортизація</t>
  </si>
  <si>
    <t>Інші витрати (розшифрувати)</t>
  </si>
  <si>
    <t>РЕМ + газ</t>
  </si>
  <si>
    <t xml:space="preserve">Предмети, матеріали, обладнання та інвентар у т. ч. офісне приладдя та устаткування, витрати на канцтовари, запасні частини до транспортних засобів </t>
  </si>
  <si>
    <t>страхування авто</t>
  </si>
  <si>
    <t>витрати на службові відрядження</t>
  </si>
  <si>
    <t>Уточнити заборгованість на 01.07.18</t>
  </si>
  <si>
    <t>витрати на оплату праці</t>
  </si>
  <si>
    <t>відрахування на соціальні заходи</t>
  </si>
  <si>
    <t>????</t>
  </si>
  <si>
    <t>???</t>
  </si>
  <si>
    <t xml:space="preserve">Амортизація </t>
  </si>
  <si>
    <t>Інші доходи від операційної діяльності, в т.ч.:</t>
  </si>
  <si>
    <t>дохід від операційної оренди активів</t>
  </si>
  <si>
    <t>надходження в натуральній формі</t>
  </si>
  <si>
    <t>Матеріальні затрати</t>
  </si>
  <si>
    <t>Інші операційні витрати</t>
  </si>
  <si>
    <t>Разом (сума рядків 310 - 350)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</si>
  <si>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</si>
  <si>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</si>
  <si>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</si>
  <si>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</si>
  <si>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</si>
  <si>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</si>
  <si>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</si>
  <si>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</si>
  <si>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</si>
  <si>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</si>
  <si>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</si>
  <si>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</si>
  <si>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</si>
  <si>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</si>
  <si>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</si>
  <si>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</si>
  <si>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</si>
  <si>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</si>
  <si>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на 1.01</t>
  </si>
  <si>
    <t>на 1.04</t>
  </si>
  <si>
    <t>на 1.07</t>
  </si>
  <si>
    <t>на 1.10</t>
  </si>
  <si>
    <t>на 31.12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</si>
  <si>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</si>
  <si>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</si>
  <si>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</si>
  <si>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</si>
  <si>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інші адміністративні витрати (штрафи, пені, неустойки)</t>
  </si>
  <si>
    <t>Витрати на інші енергоносії</t>
  </si>
  <si>
    <t>Комунальне некомерційне підприємство</t>
  </si>
  <si>
    <t>Триколіч Олег Анатолійович</t>
  </si>
  <si>
    <t>03735-21280</t>
  </si>
  <si>
    <r>
      <t xml:space="preserve">Орган державного управління  </t>
    </r>
    <r>
      <rPr>
        <b/>
        <i/>
        <sz val="17"/>
        <rFont val="Times New Roman"/>
        <family val="1"/>
      </rPr>
      <t xml:space="preserve"> </t>
    </r>
  </si>
  <si>
    <t>дохід від безоплатно одержаних активів (амортизація)</t>
  </si>
  <si>
    <t>Інші програми та заходи у сфері охорони здоров’я (Відшкодування вартості лікарських засобів згідно програми "Трансплантологія")</t>
  </si>
  <si>
    <t>Відшкодування вартості лікарських засобів згідно програми "Гемодіаліз"</t>
  </si>
  <si>
    <t>Одиниця виміру, тис. грн.</t>
  </si>
  <si>
    <t>Відшкодування вартості лікарських засобів згідно програми "Трансплантологія"</t>
  </si>
  <si>
    <t>Дохід (виручка) від реалізації продукції (товарів, робіт, послуг)(за програмою медичних гарантій)</t>
  </si>
  <si>
    <t>Дохід з місцевого бюджету за цільовими програмами, у тому числі (Програма розвитку первинної медико-санітарної допомоги  на 2021 р.)</t>
  </si>
  <si>
    <t>Витрати по виконанню програм та заходи у сфері охорони здоров’я</t>
  </si>
  <si>
    <t>КНП "Сторожинецький центр первинної медичної допомоги" Сторожинецької міської ради</t>
  </si>
  <si>
    <t>м.Сторожинець, вул.Б.Хмельницького, 8</t>
  </si>
  <si>
    <r>
      <t>ФІНАНСОВИЙ ПЛАН ПІДПРИЄМСТВА НА __</t>
    </r>
    <r>
      <rPr>
        <b/>
        <u val="single"/>
        <sz val="17"/>
        <rFont val="Times New Roman"/>
        <family val="1"/>
      </rPr>
      <t>2022</t>
    </r>
    <r>
      <rPr>
        <b/>
        <sz val="17"/>
        <rFont val="Times New Roman"/>
        <family val="1"/>
      </rPr>
      <t>__ рік</t>
    </r>
  </si>
  <si>
    <t>Програма розвитку первинної медико-санітарної допомоги  на 2021 р.(пільгові медикаменти)</t>
  </si>
  <si>
    <t>Програма розвитку первинної медико-санітарної допомоги  на 2021 р.(з/п)</t>
  </si>
  <si>
    <t>Програма розвитку первинної медико-санітарної допомоги  на 2021 р.(придбання мед.обладнання,оплата послуг)</t>
  </si>
  <si>
    <t>Головний лікар</t>
  </si>
  <si>
    <t>ЗАТВЕРДЖЕНО</t>
  </si>
  <si>
    <t>Адміністративні витрати, у тому числі:     (сума рядків 251-270)</t>
  </si>
  <si>
    <t xml:space="preserve">КНП "Сторожинецький ЦПМД"                              </t>
  </si>
  <si>
    <r>
      <rPr>
        <b/>
        <sz val="17"/>
        <rFont val="Times New Roman"/>
        <family val="1"/>
      </rPr>
      <t>Олег ТРИКОЛІЧ</t>
    </r>
    <r>
      <rPr>
        <sz val="17"/>
        <rFont val="Times New Roman"/>
        <family val="1"/>
      </rPr>
      <t xml:space="preserve">         </t>
    </r>
  </si>
  <si>
    <t>Інші витрати від операційної діяльності (підписка на періодичні видання)</t>
  </si>
  <si>
    <t>Всього дохід:</t>
  </si>
  <si>
    <t>Інші програми та заходи у сфері охорони здоров’я (відшкодування вартості лікарських засобів згідно програми "Гемодіаліз")</t>
  </si>
  <si>
    <t>Інші програми та заходи у сфері охорони здоров’я (відшкодування вартості лікарських засобів згідно програми "Трасплантологія")</t>
  </si>
  <si>
    <r>
      <t xml:space="preserve">Загально-виробничі витрати всього:       </t>
    </r>
    <r>
      <rPr>
        <i/>
        <sz val="14"/>
        <rFont val="Times New Roman"/>
        <family val="1"/>
      </rPr>
      <t>(сума рядків 130-240)</t>
    </r>
  </si>
  <si>
    <t>ІІ. Елементи операційних витрат:</t>
  </si>
  <si>
    <t>ІІІ. Інвестиційна діяльність:</t>
  </si>
  <si>
    <t>ІV. Фінансова діяльність:</t>
  </si>
  <si>
    <t>IV. Додаткова інформація:</t>
  </si>
  <si>
    <t xml:space="preserve">                         міської ради VIII скликання</t>
  </si>
  <si>
    <t xml:space="preserve">рішення XVІI сесії Сторожинецької </t>
  </si>
  <si>
    <t>від 23.12.2021 №437-17/2021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</si>
</sst>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/yyyy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  <numFmt numFmtId="189" formatCode="mmm/yyyy"/>
    <numFmt numFmtId="190" formatCode="0.000"/>
    <numFmt numFmtId="191" formatCode="_(* #,##0_);_(* \(#,##0\);_(* &quot;-&quot;_);_(@_)"/>
    <numFmt numFmtId="192" formatCode="_(* #,##0.0_);_(* \(#,##0.0\);_(* &quot;-&quot;_);_(@_)"/>
    <numFmt numFmtId="193" formatCode="#,##0.0"/>
    <numFmt numFmtId="194" formatCode="_-* #,##0.0\ _₽_-;\-* #,##0.0\ _₽_-;_-* &quot;-&quot;?\ _₽_-;_-@_-"/>
    <numFmt numFmtId="195" formatCode="0.0"/>
    <numFmt numFmtId="196" formatCode="_-* #,##0.0_р_._-;\-* #,##0.0_р_._-;_-* &quot;-&quot;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b/>
      <sz val="17"/>
      <name val="Times New Roman"/>
      <family val="1"/>
    </font>
    <font>
      <b/>
      <u val="single"/>
      <sz val="17"/>
      <name val="Times New Roman"/>
      <family val="1"/>
    </font>
    <font>
      <i/>
      <sz val="17"/>
      <name val="Times New Roman"/>
      <family val="1"/>
    </font>
    <font>
      <sz val="18"/>
      <name val="Times New Roman"/>
      <family val="1"/>
    </font>
    <font>
      <sz val="17"/>
      <color indexed="8"/>
      <name val="Times New Roman"/>
      <family val="1"/>
    </font>
    <font>
      <sz val="17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quotePrefix="1">
      <alignment horizontal="center" vertical="center"/>
    </xf>
    <xf numFmtId="191" fontId="8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quotePrefix="1">
      <alignment horizontal="center" vertical="center"/>
    </xf>
    <xf numFmtId="19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2" fontId="6" fillId="33" borderId="0" xfId="0" applyNumberFormat="1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 quotePrefix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 quotePrefix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 quotePrefix="1">
      <alignment horizontal="center" vertical="center"/>
    </xf>
    <xf numFmtId="191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Border="1" applyAlignment="1">
      <alignment horizontal="right" vertical="center"/>
    </xf>
    <xf numFmtId="195" fontId="6" fillId="33" borderId="12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 wrapText="1"/>
    </xf>
    <xf numFmtId="195" fontId="6" fillId="33" borderId="14" xfId="0" applyNumberFormat="1" applyFont="1" applyFill="1" applyBorder="1" applyAlignment="1">
      <alignment horizontal="right" vertical="center" wrapText="1"/>
    </xf>
    <xf numFmtId="195" fontId="6" fillId="33" borderId="15" xfId="0" applyNumberFormat="1" applyFont="1" applyFill="1" applyBorder="1" applyAlignment="1">
      <alignment horizontal="right" vertical="center"/>
    </xf>
    <xf numFmtId="195" fontId="6" fillId="33" borderId="0" xfId="0" applyNumberFormat="1" applyFont="1" applyFill="1" applyBorder="1" applyAlignment="1">
      <alignment horizontal="right" vertical="center" wrapText="1"/>
    </xf>
    <xf numFmtId="195" fontId="8" fillId="33" borderId="0" xfId="0" applyNumberFormat="1" applyFont="1" applyFill="1" applyBorder="1" applyAlignment="1">
      <alignment horizontal="right" vertical="center" wrapText="1"/>
    </xf>
    <xf numFmtId="195" fontId="6" fillId="33" borderId="10" xfId="0" applyNumberFormat="1" applyFont="1" applyFill="1" applyBorder="1" applyAlignment="1">
      <alignment horizontal="right" vertical="center" wrapText="1" shrinkToFit="1"/>
    </xf>
    <xf numFmtId="195" fontId="8" fillId="33" borderId="10" xfId="0" applyNumberFormat="1" applyFont="1" applyFill="1" applyBorder="1" applyAlignment="1">
      <alignment horizontal="right" vertical="center" wrapText="1"/>
    </xf>
    <xf numFmtId="195" fontId="8" fillId="33" borderId="12" xfId="0" applyNumberFormat="1" applyFont="1" applyFill="1" applyBorder="1" applyAlignment="1">
      <alignment horizontal="right" vertical="center" wrapText="1"/>
    </xf>
    <xf numFmtId="195" fontId="8" fillId="33" borderId="13" xfId="0" applyNumberFormat="1" applyFont="1" applyFill="1" applyBorder="1" applyAlignment="1">
      <alignment horizontal="right" vertical="center" wrapText="1"/>
    </xf>
    <xf numFmtId="195" fontId="10" fillId="33" borderId="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Alignment="1">
      <alignment horizontal="righ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195" fontId="6" fillId="33" borderId="12" xfId="0" applyNumberFormat="1" applyFont="1" applyFill="1" applyBorder="1" applyAlignment="1">
      <alignment horizontal="right" vertical="center" wrapText="1"/>
    </xf>
    <xf numFmtId="195" fontId="6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 wrapText="1"/>
    </xf>
    <xf numFmtId="19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91" fontId="6" fillId="33" borderId="0" xfId="0" applyNumberFormat="1" applyFont="1" applyFill="1" applyAlignment="1">
      <alignment vertical="center"/>
    </xf>
    <xf numFmtId="1" fontId="6" fillId="33" borderId="10" xfId="0" applyNumberFormat="1" applyFont="1" applyFill="1" applyBorder="1" applyAlignment="1">
      <alignment horizontal="right" vertical="center"/>
    </xf>
    <xf numFmtId="2" fontId="12" fillId="33" borderId="10" xfId="0" applyNumberFormat="1" applyFont="1" applyFill="1" applyBorder="1" applyAlignment="1">
      <alignment horizontal="right"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horizontal="left" vertical="center"/>
    </xf>
    <xf numFmtId="195" fontId="11" fillId="33" borderId="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193" fontId="6" fillId="33" borderId="0" xfId="0" applyNumberFormat="1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195" fontId="6" fillId="33" borderId="12" xfId="0" applyNumberFormat="1" applyFont="1" applyFill="1" applyBorder="1" applyAlignment="1">
      <alignment horizontal="right" vertical="center" wrapText="1"/>
    </xf>
    <xf numFmtId="195" fontId="13" fillId="33" borderId="12" xfId="0" applyNumberFormat="1" applyFont="1" applyFill="1" applyBorder="1" applyAlignment="1">
      <alignment horizontal="right" vertical="center" wrapText="1"/>
    </xf>
    <xf numFmtId="195" fontId="13" fillId="33" borderId="13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95" fontId="11" fillId="33" borderId="0" xfId="0" applyNumberFormat="1" applyFont="1" applyFill="1" applyBorder="1" applyAlignment="1">
      <alignment/>
    </xf>
    <xf numFmtId="195" fontId="6" fillId="33" borderId="11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0"/>
  <sheetViews>
    <sheetView tabSelected="1" view="pageBreakPreview" zoomScale="60" zoomScalePageLayoutView="0" workbookViewId="0" topLeftCell="A100">
      <selection activeCell="C16" sqref="C16:F16"/>
    </sheetView>
  </sheetViews>
  <sheetFormatPr defaultColWidth="16.00390625" defaultRowHeight="15"/>
  <cols>
    <col min="1" max="1" width="11.28125" style="5" customWidth="1"/>
    <col min="2" max="2" width="54.7109375" style="3" customWidth="1"/>
    <col min="3" max="3" width="16.00390625" style="4" customWidth="1"/>
    <col min="4" max="5" width="16.00390625" style="4" hidden="1" customWidth="1"/>
    <col min="6" max="6" width="25.7109375" style="36" customWidth="1"/>
    <col min="7" max="7" width="23.7109375" style="36" customWidth="1"/>
    <col min="8" max="8" width="25.7109375" style="36" customWidth="1"/>
    <col min="9" max="9" width="26.7109375" style="36" customWidth="1"/>
    <col min="10" max="10" width="22.00390625" style="36" customWidth="1"/>
    <col min="11" max="11" width="4.57421875" style="5" hidden="1" customWidth="1"/>
    <col min="12" max="16384" width="16.00390625" style="5" customWidth="1"/>
  </cols>
  <sheetData>
    <row r="1" spans="7:10" ht="27" customHeight="1">
      <c r="G1" s="70"/>
      <c r="H1" s="70"/>
      <c r="I1" s="70" t="s">
        <v>122</v>
      </c>
      <c r="J1" s="70"/>
    </row>
    <row r="2" spans="6:10" ht="24" customHeight="1">
      <c r="F2" s="69"/>
      <c r="G2" s="70"/>
      <c r="H2" s="90" t="s">
        <v>136</v>
      </c>
      <c r="I2" s="90"/>
      <c r="J2" s="90"/>
    </row>
    <row r="3" spans="2:10" ht="22.5" customHeight="1">
      <c r="B3" s="56"/>
      <c r="F3" s="69"/>
      <c r="G3" s="90" t="s">
        <v>135</v>
      </c>
      <c r="H3" s="93"/>
      <c r="I3" s="93"/>
      <c r="J3" s="93"/>
    </row>
    <row r="4" spans="7:10" ht="27" customHeight="1">
      <c r="G4" s="70"/>
      <c r="H4" s="90" t="s">
        <v>137</v>
      </c>
      <c r="I4" s="90"/>
      <c r="J4" s="90"/>
    </row>
    <row r="6" spans="8:9" ht="22.5">
      <c r="H6" s="57" t="s">
        <v>0</v>
      </c>
      <c r="I6" s="57"/>
    </row>
    <row r="7" spans="8:9" ht="22.5">
      <c r="H7" s="57" t="s">
        <v>2</v>
      </c>
      <c r="I7" s="57" t="s">
        <v>1</v>
      </c>
    </row>
    <row r="8" spans="8:9" ht="22.5">
      <c r="H8" s="57" t="s">
        <v>3</v>
      </c>
      <c r="I8" s="57"/>
    </row>
    <row r="9" spans="8:9" ht="22.5">
      <c r="H9" s="57" t="s">
        <v>4</v>
      </c>
      <c r="I9" s="57"/>
    </row>
    <row r="10" spans="8:9" ht="22.5">
      <c r="H10" s="91" t="s">
        <v>5</v>
      </c>
      <c r="I10" s="92"/>
    </row>
    <row r="11" ht="10.5" customHeight="1"/>
    <row r="12" spans="3:10" ht="22.5">
      <c r="C12" s="94"/>
      <c r="D12" s="94"/>
      <c r="E12" s="94"/>
      <c r="F12" s="94"/>
      <c r="I12" s="95" t="s">
        <v>6</v>
      </c>
      <c r="J12" s="95"/>
    </row>
    <row r="13" spans="2:10" ht="19.5" customHeight="1">
      <c r="B13" s="6" t="s">
        <v>7</v>
      </c>
      <c r="C13" s="81" t="s">
        <v>115</v>
      </c>
      <c r="D13" s="81"/>
      <c r="E13" s="81"/>
      <c r="F13" s="81"/>
      <c r="G13" s="81"/>
      <c r="H13" s="98"/>
      <c r="I13" s="57" t="s">
        <v>8</v>
      </c>
      <c r="J13" s="62">
        <v>38541220</v>
      </c>
    </row>
    <row r="14" spans="2:10" ht="22.5">
      <c r="B14" s="6" t="s">
        <v>9</v>
      </c>
      <c r="C14" s="81" t="s">
        <v>103</v>
      </c>
      <c r="D14" s="81"/>
      <c r="E14" s="81"/>
      <c r="F14" s="81"/>
      <c r="G14" s="96"/>
      <c r="H14" s="97"/>
      <c r="I14" s="57" t="s">
        <v>10</v>
      </c>
      <c r="J14" s="57"/>
    </row>
    <row r="15" spans="2:10" ht="22.5">
      <c r="B15" s="6" t="s">
        <v>11</v>
      </c>
      <c r="C15" s="81"/>
      <c r="D15" s="81"/>
      <c r="E15" s="81"/>
      <c r="F15" s="81"/>
      <c r="G15" s="37"/>
      <c r="H15" s="55"/>
      <c r="I15" s="57" t="s">
        <v>12</v>
      </c>
      <c r="J15" s="62">
        <v>73245000</v>
      </c>
    </row>
    <row r="16" spans="2:10" ht="22.5">
      <c r="B16" s="6" t="s">
        <v>106</v>
      </c>
      <c r="C16" s="81"/>
      <c r="D16" s="81"/>
      <c r="E16" s="81"/>
      <c r="F16" s="81"/>
      <c r="G16" s="54"/>
      <c r="H16" s="38"/>
      <c r="I16" s="57" t="s">
        <v>13</v>
      </c>
      <c r="J16" s="57"/>
    </row>
    <row r="17" spans="2:10" ht="22.5">
      <c r="B17" s="6" t="s">
        <v>14</v>
      </c>
      <c r="C17" s="81"/>
      <c r="D17" s="81"/>
      <c r="E17" s="81"/>
      <c r="F17" s="81"/>
      <c r="G17" s="54"/>
      <c r="H17" s="38"/>
      <c r="I17" s="57" t="s">
        <v>15</v>
      </c>
      <c r="J17" s="57"/>
    </row>
    <row r="18" spans="2:10" ht="22.5">
      <c r="B18" s="6" t="s">
        <v>16</v>
      </c>
      <c r="C18" s="81"/>
      <c r="D18" s="81"/>
      <c r="E18" s="81"/>
      <c r="F18" s="81"/>
      <c r="G18" s="54"/>
      <c r="H18" s="39"/>
      <c r="I18" s="40" t="s">
        <v>17</v>
      </c>
      <c r="J18" s="57" t="s">
        <v>18</v>
      </c>
    </row>
    <row r="19" spans="2:10" ht="22.5">
      <c r="B19" s="6" t="s">
        <v>110</v>
      </c>
      <c r="C19" s="81"/>
      <c r="D19" s="81"/>
      <c r="E19" s="81"/>
      <c r="F19" s="81"/>
      <c r="G19" s="86"/>
      <c r="H19" s="87"/>
      <c r="I19" s="88"/>
      <c r="J19" s="50" t="s">
        <v>1</v>
      </c>
    </row>
    <row r="20" spans="2:10" ht="22.5">
      <c r="B20" s="6" t="s">
        <v>19</v>
      </c>
      <c r="C20" s="81" t="s">
        <v>20</v>
      </c>
      <c r="D20" s="81"/>
      <c r="E20" s="81"/>
      <c r="F20" s="81"/>
      <c r="G20" s="86"/>
      <c r="H20" s="87"/>
      <c r="I20" s="88"/>
      <c r="J20" s="50"/>
    </row>
    <row r="21" spans="2:10" ht="45" hidden="1">
      <c r="B21" s="6" t="s">
        <v>21</v>
      </c>
      <c r="C21" s="80"/>
      <c r="D21" s="80"/>
      <c r="E21" s="80"/>
      <c r="F21" s="80"/>
      <c r="G21" s="54"/>
      <c r="H21" s="54"/>
      <c r="I21" s="54"/>
      <c r="J21" s="38"/>
    </row>
    <row r="22" spans="2:10" ht="22.5">
      <c r="B22" s="6" t="s">
        <v>22</v>
      </c>
      <c r="C22" s="81" t="s">
        <v>116</v>
      </c>
      <c r="D22" s="81"/>
      <c r="E22" s="81"/>
      <c r="F22" s="81"/>
      <c r="G22" s="81"/>
      <c r="H22" s="81"/>
      <c r="I22" s="81"/>
      <c r="J22" s="82"/>
    </row>
    <row r="23" spans="2:10" ht="22.5">
      <c r="B23" s="6" t="s">
        <v>23</v>
      </c>
      <c r="C23" s="89" t="s">
        <v>105</v>
      </c>
      <c r="D23" s="89"/>
      <c r="E23" s="89"/>
      <c r="F23" s="89"/>
      <c r="G23" s="54"/>
      <c r="H23" s="54"/>
      <c r="I23" s="54"/>
      <c r="J23" s="38"/>
    </row>
    <row r="24" spans="2:10" ht="22.5">
      <c r="B24" s="6" t="s">
        <v>24</v>
      </c>
      <c r="C24" s="80" t="s">
        <v>104</v>
      </c>
      <c r="D24" s="80"/>
      <c r="E24" s="80"/>
      <c r="F24" s="80"/>
      <c r="G24" s="85"/>
      <c r="H24" s="37"/>
      <c r="I24" s="37"/>
      <c r="J24" s="55"/>
    </row>
    <row r="25" ht="10.5" customHeight="1"/>
    <row r="26" spans="2:10" ht="22.5">
      <c r="B26" s="83" t="s">
        <v>117</v>
      </c>
      <c r="C26" s="83"/>
      <c r="D26" s="83"/>
      <c r="E26" s="83"/>
      <c r="F26" s="83"/>
      <c r="G26" s="83"/>
      <c r="H26" s="83"/>
      <c r="I26" s="83"/>
      <c r="J26" s="83"/>
    </row>
    <row r="27" spans="2:11" ht="8.25" customHeight="1">
      <c r="B27" s="84"/>
      <c r="C27" s="84"/>
      <c r="D27" s="84"/>
      <c r="E27" s="84"/>
      <c r="F27" s="84"/>
      <c r="G27" s="84"/>
      <c r="H27" s="84"/>
      <c r="I27" s="84"/>
      <c r="J27" s="84"/>
      <c r="K27" s="7"/>
    </row>
    <row r="28" spans="2:10" ht="22.5">
      <c r="B28" s="53"/>
      <c r="C28" s="8"/>
      <c r="D28" s="53"/>
      <c r="E28" s="53"/>
      <c r="F28" s="41"/>
      <c r="G28" s="42"/>
      <c r="H28" s="42"/>
      <c r="I28" s="42"/>
      <c r="J28" s="42" t="s">
        <v>25</v>
      </c>
    </row>
    <row r="29" spans="2:11" ht="22.5">
      <c r="B29" s="78" t="s">
        <v>26</v>
      </c>
      <c r="C29" s="78" t="s">
        <v>27</v>
      </c>
      <c r="D29" s="78" t="s">
        <v>28</v>
      </c>
      <c r="E29" s="78" t="s">
        <v>29</v>
      </c>
      <c r="F29" s="75" t="s">
        <v>30</v>
      </c>
      <c r="G29" s="75" t="s">
        <v>31</v>
      </c>
      <c r="H29" s="75"/>
      <c r="I29" s="75"/>
      <c r="J29" s="75"/>
      <c r="K29" s="78" t="s">
        <v>32</v>
      </c>
    </row>
    <row r="30" spans="2:11" ht="22.5">
      <c r="B30" s="78"/>
      <c r="C30" s="78"/>
      <c r="D30" s="78"/>
      <c r="E30" s="78"/>
      <c r="F30" s="75"/>
      <c r="G30" s="43" t="s">
        <v>33</v>
      </c>
      <c r="H30" s="43" t="s">
        <v>34</v>
      </c>
      <c r="I30" s="43" t="s">
        <v>35</v>
      </c>
      <c r="J30" s="43" t="s">
        <v>36</v>
      </c>
      <c r="K30" s="78"/>
    </row>
    <row r="31" spans="2:11" ht="22.5">
      <c r="B31" s="51">
        <v>1</v>
      </c>
      <c r="C31" s="51">
        <v>2</v>
      </c>
      <c r="D31" s="51">
        <v>3</v>
      </c>
      <c r="E31" s="51">
        <v>4</v>
      </c>
      <c r="F31" s="48">
        <v>5</v>
      </c>
      <c r="G31" s="48">
        <v>6</v>
      </c>
      <c r="H31" s="48">
        <v>7</v>
      </c>
      <c r="I31" s="48">
        <v>8</v>
      </c>
      <c r="J31" s="48">
        <v>9</v>
      </c>
      <c r="K31" s="51">
        <v>10</v>
      </c>
    </row>
    <row r="32" spans="2:11" ht="22.5">
      <c r="B32" s="72" t="s">
        <v>37</v>
      </c>
      <c r="C32" s="72"/>
      <c r="D32" s="72"/>
      <c r="E32" s="72"/>
      <c r="F32" s="72"/>
      <c r="G32" s="72"/>
      <c r="H32" s="72"/>
      <c r="I32" s="72"/>
      <c r="J32" s="73"/>
      <c r="K32" s="51"/>
    </row>
    <row r="33" spans="2:11" s="9" customFormat="1" ht="18.75" customHeight="1">
      <c r="B33" s="79" t="s">
        <v>38</v>
      </c>
      <c r="C33" s="79"/>
      <c r="D33" s="79"/>
      <c r="E33" s="79"/>
      <c r="F33" s="79"/>
      <c r="G33" s="79"/>
      <c r="H33" s="79"/>
      <c r="I33" s="79"/>
      <c r="J33" s="79"/>
      <c r="K33" s="79"/>
    </row>
    <row r="34" spans="2:11" s="9" customFormat="1" ht="63.75" customHeight="1">
      <c r="B34" s="52" t="s">
        <v>127</v>
      </c>
      <c r="C34" s="19">
        <v>110</v>
      </c>
      <c r="D34" s="58"/>
      <c r="E34" s="58"/>
      <c r="F34" s="64">
        <f>F35+F36+F37+F39</f>
        <v>56572.36</v>
      </c>
      <c r="G34" s="64">
        <f>G35+G36+G37+G39</f>
        <v>14858.83</v>
      </c>
      <c r="H34" s="64">
        <f>H35+H36+H37+H39</f>
        <v>14217.85</v>
      </c>
      <c r="I34" s="64">
        <f>I35+I36+I37+I39</f>
        <v>13547.83</v>
      </c>
      <c r="J34" s="64">
        <f>J35+J36+J37+J39</f>
        <v>13947.85</v>
      </c>
      <c r="K34" s="52"/>
    </row>
    <row r="35" spans="2:11" s="9" customFormat="1" ht="60.75" customHeight="1">
      <c r="B35" s="17" t="s">
        <v>112</v>
      </c>
      <c r="C35" s="18">
        <v>111</v>
      </c>
      <c r="D35" s="59"/>
      <c r="E35" s="59"/>
      <c r="F35" s="65">
        <f>SUM(G35:J35)</f>
        <v>47000</v>
      </c>
      <c r="G35" s="65">
        <v>11600</v>
      </c>
      <c r="H35" s="65">
        <v>11800</v>
      </c>
      <c r="I35" s="65">
        <v>11800</v>
      </c>
      <c r="J35" s="65">
        <v>11800</v>
      </c>
      <c r="K35" s="13" t="s">
        <v>39</v>
      </c>
    </row>
    <row r="36" spans="2:11" s="9" customFormat="1" ht="75">
      <c r="B36" s="17" t="s">
        <v>113</v>
      </c>
      <c r="C36" s="18">
        <v>112</v>
      </c>
      <c r="D36" s="16"/>
      <c r="E36" s="16"/>
      <c r="F36" s="67">
        <f>G36+H36+I36+J36</f>
        <v>8582.3</v>
      </c>
      <c r="G36" s="67">
        <v>3003.82</v>
      </c>
      <c r="H36" s="67">
        <v>2172.83</v>
      </c>
      <c r="I36" s="67">
        <v>1502.82</v>
      </c>
      <c r="J36" s="67">
        <f>J45+J56+J58</f>
        <v>1902.83</v>
      </c>
      <c r="K36" s="13"/>
    </row>
    <row r="37" spans="2:11" s="9" customFormat="1" ht="75">
      <c r="B37" s="17" t="s">
        <v>128</v>
      </c>
      <c r="C37" s="18">
        <v>113</v>
      </c>
      <c r="D37" s="16"/>
      <c r="E37" s="16"/>
      <c r="F37" s="67">
        <f>SUM(G37:J37)</f>
        <v>660.06</v>
      </c>
      <c r="G37" s="67">
        <v>165.01</v>
      </c>
      <c r="H37" s="67">
        <v>165.02</v>
      </c>
      <c r="I37" s="67">
        <v>165.01</v>
      </c>
      <c r="J37" s="67">
        <v>165.02</v>
      </c>
      <c r="K37" s="13"/>
    </row>
    <row r="38" spans="2:11" s="9" customFormat="1" ht="90" hidden="1">
      <c r="B38" s="17" t="s">
        <v>108</v>
      </c>
      <c r="C38" s="18">
        <v>123</v>
      </c>
      <c r="D38" s="16"/>
      <c r="E38" s="16"/>
      <c r="F38" s="65">
        <f>SUM(G38:J38)</f>
        <v>0</v>
      </c>
      <c r="G38" s="65">
        <v>0</v>
      </c>
      <c r="H38" s="65">
        <v>0</v>
      </c>
      <c r="I38" s="65">
        <v>0</v>
      </c>
      <c r="J38" s="65">
        <v>0</v>
      </c>
      <c r="K38" s="13" t="s">
        <v>40</v>
      </c>
    </row>
    <row r="39" spans="2:11" s="9" customFormat="1" ht="75">
      <c r="B39" s="17" t="s">
        <v>129</v>
      </c>
      <c r="C39" s="18">
        <v>114</v>
      </c>
      <c r="D39" s="16"/>
      <c r="E39" s="16"/>
      <c r="F39" s="65">
        <f>SUM(G39:J39)</f>
        <v>330</v>
      </c>
      <c r="G39" s="65">
        <f>G60</f>
        <v>90</v>
      </c>
      <c r="H39" s="65">
        <v>80</v>
      </c>
      <c r="I39" s="65">
        <v>80</v>
      </c>
      <c r="J39" s="65">
        <v>80</v>
      </c>
      <c r="K39" s="13"/>
    </row>
    <row r="40" spans="2:11" ht="37.5">
      <c r="B40" s="10" t="s">
        <v>130</v>
      </c>
      <c r="C40" s="11">
        <v>120</v>
      </c>
      <c r="D40" s="12">
        <f>SUM(D41:D63)</f>
        <v>0</v>
      </c>
      <c r="E40" s="12">
        <f>SUM(E41:E63)</f>
        <v>0</v>
      </c>
      <c r="F40" s="64">
        <f>F41+F44+F45+F50+F51+F52+F53+F54+F55+F61</f>
        <v>46592.36</v>
      </c>
      <c r="G40" s="64">
        <f>G41+G44+G45+G50+G51+G52+G53+G54+G55+G61</f>
        <v>12377.83</v>
      </c>
      <c r="H40" s="64">
        <f>H41+H44+H45+H50+H51+H52+H53+H54+H55+H61</f>
        <v>11776.85</v>
      </c>
      <c r="I40" s="64">
        <f>I41+I44+I45+I50+I51+I52+I53+I54+I55+I61</f>
        <v>11001.83</v>
      </c>
      <c r="J40" s="64">
        <f>J41+J44+J45+J50+J51+J52+J53+J54+J55+J61</f>
        <v>11435.85</v>
      </c>
      <c r="K40" s="13"/>
    </row>
    <row r="41" spans="2:11" s="20" customFormat="1" ht="37.5">
      <c r="B41" s="14" t="s">
        <v>41</v>
      </c>
      <c r="C41" s="51">
        <v>130</v>
      </c>
      <c r="D41" s="16"/>
      <c r="E41" s="16"/>
      <c r="F41" s="1">
        <f>F42+F43</f>
        <v>1144</v>
      </c>
      <c r="G41" s="1">
        <f>G42+G43</f>
        <v>205</v>
      </c>
      <c r="H41" s="1">
        <f>H42+H43</f>
        <v>265</v>
      </c>
      <c r="I41" s="1">
        <f>I42+I43</f>
        <v>370</v>
      </c>
      <c r="J41" s="1">
        <f>J42+J43</f>
        <v>304</v>
      </c>
      <c r="K41" s="13"/>
    </row>
    <row r="42" spans="2:14" s="20" customFormat="1" ht="22.5">
      <c r="B42" s="17" t="s">
        <v>42</v>
      </c>
      <c r="C42" s="60">
        <v>131</v>
      </c>
      <c r="D42" s="16"/>
      <c r="E42" s="16"/>
      <c r="F42" s="1">
        <f>G42+H42+I42+J42</f>
        <v>689</v>
      </c>
      <c r="G42" s="1">
        <v>100</v>
      </c>
      <c r="H42" s="1">
        <v>165</v>
      </c>
      <c r="I42" s="1">
        <v>220</v>
      </c>
      <c r="J42" s="1">
        <v>204</v>
      </c>
      <c r="K42" s="13"/>
      <c r="M42" s="21"/>
      <c r="N42" s="21"/>
    </row>
    <row r="43" spans="2:14" s="20" customFormat="1" ht="56.25">
      <c r="B43" s="17" t="s">
        <v>43</v>
      </c>
      <c r="C43" s="60">
        <v>132</v>
      </c>
      <c r="D43" s="16"/>
      <c r="E43" s="16"/>
      <c r="F43" s="1">
        <f>G43+H43+I43+J43</f>
        <v>455</v>
      </c>
      <c r="G43" s="1">
        <v>105</v>
      </c>
      <c r="H43" s="1">
        <v>100</v>
      </c>
      <c r="I43" s="1">
        <v>150</v>
      </c>
      <c r="J43" s="1">
        <v>100</v>
      </c>
      <c r="K43" s="13"/>
      <c r="M43" s="21"/>
      <c r="N43" s="21"/>
    </row>
    <row r="44" spans="2:11" s="20" customFormat="1" ht="22.5">
      <c r="B44" s="14" t="s">
        <v>44</v>
      </c>
      <c r="C44" s="51">
        <v>140</v>
      </c>
      <c r="D44" s="12"/>
      <c r="E44" s="12"/>
      <c r="F44" s="1">
        <f>G44+H44+I44+J44</f>
        <v>280</v>
      </c>
      <c r="G44" s="63">
        <v>0</v>
      </c>
      <c r="H44" s="63">
        <v>190</v>
      </c>
      <c r="I44" s="63">
        <v>0</v>
      </c>
      <c r="J44" s="63">
        <v>90</v>
      </c>
      <c r="K44" s="13"/>
    </row>
    <row r="45" spans="2:14" s="20" customFormat="1" ht="37.5">
      <c r="B45" s="14" t="s">
        <v>45</v>
      </c>
      <c r="C45" s="51">
        <v>150</v>
      </c>
      <c r="D45" s="16"/>
      <c r="E45" s="16"/>
      <c r="F45" s="66">
        <f>F46+F47+F48+F49</f>
        <v>4846</v>
      </c>
      <c r="G45" s="66">
        <f>G46+G47+G48+G49</f>
        <v>1994.75</v>
      </c>
      <c r="H45" s="66">
        <f>H46+H47+H48+H49</f>
        <v>1263.75</v>
      </c>
      <c r="I45" s="66">
        <f>I46+I47+I48+I49</f>
        <v>493.75</v>
      </c>
      <c r="J45" s="66">
        <f>J46+J47+J48+J49</f>
        <v>1093.75</v>
      </c>
      <c r="K45" s="13"/>
      <c r="M45" s="21"/>
      <c r="N45" s="21"/>
    </row>
    <row r="46" spans="2:14" s="20" customFormat="1" ht="22.5">
      <c r="B46" s="17" t="s">
        <v>46</v>
      </c>
      <c r="C46" s="60">
        <v>151</v>
      </c>
      <c r="D46" s="16"/>
      <c r="E46" s="16"/>
      <c r="F46" s="66">
        <f aca="true" t="shared" si="0" ref="F46:F61">G46+H46+I46+J46</f>
        <v>2816</v>
      </c>
      <c r="G46" s="66">
        <v>1014</v>
      </c>
      <c r="H46" s="66">
        <v>650</v>
      </c>
      <c r="I46" s="66">
        <v>335</v>
      </c>
      <c r="J46" s="66">
        <v>817</v>
      </c>
      <c r="K46" s="13"/>
      <c r="M46" s="21"/>
      <c r="N46" s="21"/>
    </row>
    <row r="47" spans="2:14" s="20" customFormat="1" ht="37.5">
      <c r="B47" s="17" t="s">
        <v>47</v>
      </c>
      <c r="C47" s="60">
        <v>152</v>
      </c>
      <c r="D47" s="16"/>
      <c r="E47" s="16"/>
      <c r="F47" s="66">
        <f t="shared" si="0"/>
        <v>3</v>
      </c>
      <c r="G47" s="66">
        <v>0.75</v>
      </c>
      <c r="H47" s="66">
        <v>0.75</v>
      </c>
      <c r="I47" s="66">
        <v>0.75</v>
      </c>
      <c r="J47" s="66">
        <v>0.75</v>
      </c>
      <c r="K47" s="13"/>
      <c r="M47" s="21"/>
      <c r="N47" s="21"/>
    </row>
    <row r="48" spans="2:11" s="20" customFormat="1" ht="22.5">
      <c r="B48" s="17" t="s">
        <v>48</v>
      </c>
      <c r="C48" s="60">
        <v>153</v>
      </c>
      <c r="D48" s="16"/>
      <c r="E48" s="16"/>
      <c r="F48" s="66">
        <f t="shared" si="0"/>
        <v>799</v>
      </c>
      <c r="G48" s="66">
        <v>400</v>
      </c>
      <c r="H48" s="66">
        <v>93</v>
      </c>
      <c r="I48" s="66">
        <v>30</v>
      </c>
      <c r="J48" s="66">
        <v>276</v>
      </c>
      <c r="K48" s="13"/>
    </row>
    <row r="49" spans="2:14" s="20" customFormat="1" ht="22.5">
      <c r="B49" s="17" t="s">
        <v>102</v>
      </c>
      <c r="C49" s="60">
        <v>154</v>
      </c>
      <c r="D49" s="16"/>
      <c r="E49" s="16"/>
      <c r="F49" s="66">
        <f t="shared" si="0"/>
        <v>1228</v>
      </c>
      <c r="G49" s="66">
        <v>580</v>
      </c>
      <c r="H49" s="66">
        <v>520</v>
      </c>
      <c r="I49" s="66">
        <v>128</v>
      </c>
      <c r="J49" s="66">
        <v>0</v>
      </c>
      <c r="K49" s="13"/>
      <c r="M49" s="21"/>
      <c r="N49" s="21"/>
    </row>
    <row r="50" spans="2:14" s="20" customFormat="1" ht="56.25">
      <c r="B50" s="14" t="s">
        <v>49</v>
      </c>
      <c r="C50" s="51">
        <v>160</v>
      </c>
      <c r="D50" s="16"/>
      <c r="E50" s="16"/>
      <c r="F50" s="66">
        <f t="shared" si="0"/>
        <v>430</v>
      </c>
      <c r="G50" s="66">
        <v>100</v>
      </c>
      <c r="H50" s="66">
        <v>90</v>
      </c>
      <c r="I50" s="66">
        <v>140</v>
      </c>
      <c r="J50" s="66">
        <v>100</v>
      </c>
      <c r="K50" s="13"/>
      <c r="M50" s="21"/>
      <c r="N50" s="21"/>
    </row>
    <row r="51" spans="2:11" s="20" customFormat="1" ht="22.5">
      <c r="B51" s="14" t="s">
        <v>50</v>
      </c>
      <c r="C51" s="51">
        <v>170</v>
      </c>
      <c r="D51" s="12"/>
      <c r="E51" s="12"/>
      <c r="F51" s="1">
        <f t="shared" si="0"/>
        <v>28800</v>
      </c>
      <c r="G51" s="1">
        <v>7200</v>
      </c>
      <c r="H51" s="1">
        <v>7200</v>
      </c>
      <c r="I51" s="1">
        <v>7200</v>
      </c>
      <c r="J51" s="1">
        <v>7200</v>
      </c>
      <c r="K51" s="13"/>
    </row>
    <row r="52" spans="2:11" s="20" customFormat="1" ht="22.5">
      <c r="B52" s="14" t="s">
        <v>51</v>
      </c>
      <c r="C52" s="51">
        <v>180</v>
      </c>
      <c r="D52" s="12"/>
      <c r="E52" s="12"/>
      <c r="F52" s="1">
        <f t="shared" si="0"/>
        <v>6336</v>
      </c>
      <c r="G52" s="1">
        <f>G51*22/100</f>
        <v>1584</v>
      </c>
      <c r="H52" s="1">
        <f>H51*22/100</f>
        <v>1584</v>
      </c>
      <c r="I52" s="1">
        <f>I51*22/100</f>
        <v>1584</v>
      </c>
      <c r="J52" s="1">
        <f>J51*22/100</f>
        <v>1584</v>
      </c>
      <c r="K52" s="13"/>
    </row>
    <row r="53" spans="2:14" s="20" customFormat="1" ht="22.5">
      <c r="B53" s="14" t="s">
        <v>52</v>
      </c>
      <c r="C53" s="51">
        <v>190</v>
      </c>
      <c r="D53" s="12"/>
      <c r="E53" s="12"/>
      <c r="F53" s="1">
        <f t="shared" si="0"/>
        <v>90</v>
      </c>
      <c r="G53" s="1">
        <v>30</v>
      </c>
      <c r="H53" s="1">
        <v>10</v>
      </c>
      <c r="I53" s="1">
        <v>50</v>
      </c>
      <c r="J53" s="1">
        <v>0</v>
      </c>
      <c r="K53" s="13"/>
      <c r="M53" s="21"/>
      <c r="N53" s="21"/>
    </row>
    <row r="54" spans="2:14" s="20" customFormat="1" ht="37.5">
      <c r="B54" s="14" t="s">
        <v>53</v>
      </c>
      <c r="C54" s="51">
        <v>200</v>
      </c>
      <c r="D54" s="12"/>
      <c r="E54" s="12"/>
      <c r="F54" s="1">
        <f t="shared" si="0"/>
        <v>10</v>
      </c>
      <c r="G54" s="1">
        <v>0</v>
      </c>
      <c r="H54" s="1">
        <v>10</v>
      </c>
      <c r="I54" s="1">
        <v>0</v>
      </c>
      <c r="J54" s="1">
        <v>0</v>
      </c>
      <c r="K54" s="13"/>
      <c r="M54" s="21"/>
      <c r="N54" s="21"/>
    </row>
    <row r="55" spans="2:11" s="20" customFormat="1" ht="56.25" customHeight="1">
      <c r="B55" s="14" t="s">
        <v>114</v>
      </c>
      <c r="C55" s="51">
        <v>210</v>
      </c>
      <c r="D55" s="12"/>
      <c r="E55" s="12"/>
      <c r="F55" s="1">
        <f>F56+F57+F58+F59+F60</f>
        <v>4256.360000000001</v>
      </c>
      <c r="G55" s="1">
        <f>G56+G57+G58+G59+G60</f>
        <v>1064.08</v>
      </c>
      <c r="H55" s="1">
        <f>H56+H57+H58+H59+H60</f>
        <v>1064.1</v>
      </c>
      <c r="I55" s="1">
        <f>I56+I57+I58+I59+I60</f>
        <v>1064.08</v>
      </c>
      <c r="J55" s="1">
        <f>J56+J57+J58+J59+J60</f>
        <v>1064.1</v>
      </c>
      <c r="K55" s="13" t="s">
        <v>40</v>
      </c>
    </row>
    <row r="56" spans="2:11" s="20" customFormat="1" ht="56.25" customHeight="1">
      <c r="B56" s="17" t="s">
        <v>119</v>
      </c>
      <c r="C56" s="60">
        <v>211</v>
      </c>
      <c r="D56" s="12"/>
      <c r="E56" s="12"/>
      <c r="F56" s="67">
        <f>G56+H56+I56+J56</f>
        <v>876.3000000000001</v>
      </c>
      <c r="G56" s="67">
        <v>219.07</v>
      </c>
      <c r="H56" s="67">
        <v>219.08</v>
      </c>
      <c r="I56" s="67">
        <v>219.07</v>
      </c>
      <c r="J56" s="67">
        <v>219.08</v>
      </c>
      <c r="K56" s="13"/>
    </row>
    <row r="57" spans="2:11" s="20" customFormat="1" ht="56.25" customHeight="1">
      <c r="B57" s="17" t="s">
        <v>120</v>
      </c>
      <c r="C57" s="60">
        <v>212</v>
      </c>
      <c r="D57" s="12"/>
      <c r="E57" s="12"/>
      <c r="F57" s="65">
        <f>G57+H57+I57+J57</f>
        <v>0</v>
      </c>
      <c r="G57" s="65">
        <v>0</v>
      </c>
      <c r="H57" s="65">
        <v>0</v>
      </c>
      <c r="I57" s="65">
        <v>0</v>
      </c>
      <c r="J57" s="65">
        <v>0</v>
      </c>
      <c r="K57" s="13"/>
    </row>
    <row r="58" spans="2:11" s="20" customFormat="1" ht="56.25" customHeight="1">
      <c r="B58" s="17" t="s">
        <v>118</v>
      </c>
      <c r="C58" s="60">
        <v>213</v>
      </c>
      <c r="D58" s="12"/>
      <c r="E58" s="12"/>
      <c r="F58" s="67">
        <f t="shared" si="0"/>
        <v>2360</v>
      </c>
      <c r="G58" s="67">
        <v>590</v>
      </c>
      <c r="H58" s="67">
        <v>590</v>
      </c>
      <c r="I58" s="67">
        <v>590</v>
      </c>
      <c r="J58" s="67">
        <v>590</v>
      </c>
      <c r="K58" s="13"/>
    </row>
    <row r="59" spans="2:11" s="20" customFormat="1" ht="56.25" customHeight="1">
      <c r="B59" s="17" t="s">
        <v>109</v>
      </c>
      <c r="C59" s="60">
        <v>214</v>
      </c>
      <c r="D59" s="12"/>
      <c r="E59" s="12"/>
      <c r="F59" s="67">
        <f t="shared" si="0"/>
        <v>660.06</v>
      </c>
      <c r="G59" s="67">
        <v>165.01</v>
      </c>
      <c r="H59" s="67">
        <v>165.02</v>
      </c>
      <c r="I59" s="67">
        <v>165.01</v>
      </c>
      <c r="J59" s="67">
        <v>165.02</v>
      </c>
      <c r="K59" s="13"/>
    </row>
    <row r="60" spans="2:11" s="20" customFormat="1" ht="56.25" customHeight="1">
      <c r="B60" s="17" t="s">
        <v>111</v>
      </c>
      <c r="C60" s="60">
        <v>215</v>
      </c>
      <c r="D60" s="12"/>
      <c r="E60" s="12"/>
      <c r="F60" s="67">
        <f t="shared" si="0"/>
        <v>360</v>
      </c>
      <c r="G60" s="67">
        <v>90</v>
      </c>
      <c r="H60" s="67">
        <v>90</v>
      </c>
      <c r="I60" s="67">
        <v>90</v>
      </c>
      <c r="J60" s="67">
        <v>90</v>
      </c>
      <c r="K60" s="13"/>
    </row>
    <row r="61" spans="2:11" s="20" customFormat="1" ht="61.5" customHeight="1">
      <c r="B61" s="14" t="s">
        <v>54</v>
      </c>
      <c r="C61" s="51">
        <v>220</v>
      </c>
      <c r="D61" s="12"/>
      <c r="E61" s="12"/>
      <c r="F61" s="1">
        <f t="shared" si="0"/>
        <v>400</v>
      </c>
      <c r="G61" s="1">
        <v>200</v>
      </c>
      <c r="H61" s="1">
        <v>100</v>
      </c>
      <c r="I61" s="1">
        <v>100</v>
      </c>
      <c r="J61" s="1">
        <v>0</v>
      </c>
      <c r="K61" s="13" t="s">
        <v>55</v>
      </c>
    </row>
    <row r="62" spans="2:11" s="20" customFormat="1" ht="22.5">
      <c r="B62" s="14" t="s">
        <v>56</v>
      </c>
      <c r="C62" s="51">
        <v>230</v>
      </c>
      <c r="D62" s="12"/>
      <c r="E62" s="12"/>
      <c r="F62" s="1">
        <f aca="true" t="shared" si="1" ref="F62:F79">SUM(G62:J62)</f>
        <v>0</v>
      </c>
      <c r="G62" s="1">
        <v>0</v>
      </c>
      <c r="H62" s="1">
        <v>0</v>
      </c>
      <c r="I62" s="1">
        <v>0</v>
      </c>
      <c r="J62" s="1">
        <v>0</v>
      </c>
      <c r="K62" s="13"/>
    </row>
    <row r="63" spans="2:11" s="20" customFormat="1" ht="48" customHeight="1">
      <c r="B63" s="14" t="s">
        <v>57</v>
      </c>
      <c r="C63" s="15">
        <v>240</v>
      </c>
      <c r="D63" s="12"/>
      <c r="E63" s="12"/>
      <c r="F63" s="1">
        <f t="shared" si="1"/>
        <v>0</v>
      </c>
      <c r="G63" s="1">
        <v>0</v>
      </c>
      <c r="H63" s="1">
        <v>0</v>
      </c>
      <c r="I63" s="1">
        <v>0</v>
      </c>
      <c r="J63" s="1">
        <v>0</v>
      </c>
      <c r="K63" s="13" t="s">
        <v>58</v>
      </c>
    </row>
    <row r="64" spans="2:11" ht="37.5">
      <c r="B64" s="10" t="s">
        <v>123</v>
      </c>
      <c r="C64" s="11">
        <v>250</v>
      </c>
      <c r="D64" s="12">
        <f>SUM(D65:D73,D75)</f>
        <v>0</v>
      </c>
      <c r="E64" s="12">
        <f>SUM(E65:E73,E75)</f>
        <v>0</v>
      </c>
      <c r="F64" s="64">
        <f t="shared" si="1"/>
        <v>9180</v>
      </c>
      <c r="G64" s="64">
        <f>G65+G66+G67+G68+G69+G72</f>
        <v>2281</v>
      </c>
      <c r="H64" s="64">
        <f>H65+H66+H67+H68+H69+H72</f>
        <v>2241</v>
      </c>
      <c r="I64" s="64">
        <f>I65+I66+I67+I68+I69+I72</f>
        <v>2296</v>
      </c>
      <c r="J64" s="64">
        <f>J65+J66+J67+J68+J69+J72</f>
        <v>2362</v>
      </c>
      <c r="K64" s="13"/>
    </row>
    <row r="65" spans="2:11" ht="75">
      <c r="B65" s="17" t="s">
        <v>59</v>
      </c>
      <c r="C65" s="18">
        <v>251</v>
      </c>
      <c r="D65" s="16"/>
      <c r="E65" s="16"/>
      <c r="F65" s="1">
        <f t="shared" si="1"/>
        <v>165</v>
      </c>
      <c r="G65" s="1">
        <v>30</v>
      </c>
      <c r="H65" s="1">
        <v>10</v>
      </c>
      <c r="I65" s="1">
        <v>65</v>
      </c>
      <c r="J65" s="1">
        <v>60</v>
      </c>
      <c r="K65" s="13"/>
    </row>
    <row r="66" spans="2:11" ht="56.25" customHeight="1">
      <c r="B66" s="17" t="s">
        <v>49</v>
      </c>
      <c r="C66" s="18">
        <v>252</v>
      </c>
      <c r="D66" s="16"/>
      <c r="E66" s="16"/>
      <c r="F66" s="1">
        <f t="shared" si="1"/>
        <v>130</v>
      </c>
      <c r="G66" s="1">
        <v>50</v>
      </c>
      <c r="H66" s="1">
        <v>20</v>
      </c>
      <c r="I66" s="1">
        <v>30</v>
      </c>
      <c r="J66" s="1">
        <v>30</v>
      </c>
      <c r="K66" s="13" t="s">
        <v>60</v>
      </c>
    </row>
    <row r="67" spans="2:13" s="20" customFormat="1" ht="30.75" customHeight="1">
      <c r="B67" s="17" t="s">
        <v>61</v>
      </c>
      <c r="C67" s="18">
        <v>253</v>
      </c>
      <c r="D67" s="16"/>
      <c r="E67" s="16"/>
      <c r="F67" s="1">
        <f t="shared" si="1"/>
        <v>20</v>
      </c>
      <c r="G67" s="1">
        <v>5</v>
      </c>
      <c r="H67" s="1">
        <v>5</v>
      </c>
      <c r="I67" s="1">
        <v>5</v>
      </c>
      <c r="J67" s="1">
        <v>5</v>
      </c>
      <c r="K67" s="13" t="s">
        <v>62</v>
      </c>
      <c r="M67" s="61"/>
    </row>
    <row r="68" spans="2:11" s="20" customFormat="1" ht="22.5">
      <c r="B68" s="17" t="s">
        <v>63</v>
      </c>
      <c r="C68" s="18">
        <v>254</v>
      </c>
      <c r="D68" s="16"/>
      <c r="E68" s="16"/>
      <c r="F68" s="1">
        <f t="shared" si="1"/>
        <v>7250</v>
      </c>
      <c r="G68" s="1">
        <v>1800</v>
      </c>
      <c r="H68" s="1">
        <v>1800</v>
      </c>
      <c r="I68" s="1">
        <v>1800</v>
      </c>
      <c r="J68" s="1">
        <v>1850</v>
      </c>
      <c r="K68" s="13"/>
    </row>
    <row r="69" spans="2:11" s="20" customFormat="1" ht="22.5">
      <c r="B69" s="17" t="s">
        <v>64</v>
      </c>
      <c r="C69" s="18">
        <v>255</v>
      </c>
      <c r="D69" s="16"/>
      <c r="E69" s="16"/>
      <c r="F69" s="1">
        <f t="shared" si="1"/>
        <v>1595</v>
      </c>
      <c r="G69" s="1">
        <f>G68*22/100</f>
        <v>396</v>
      </c>
      <c r="H69" s="1">
        <f>H68*22/100</f>
        <v>396</v>
      </c>
      <c r="I69" s="1">
        <f>I68*22/100</f>
        <v>396</v>
      </c>
      <c r="J69" s="1">
        <f>J68*22/100</f>
        <v>407</v>
      </c>
      <c r="K69" s="13"/>
    </row>
    <row r="70" spans="2:11" s="20" customFormat="1" ht="33.75" customHeight="1">
      <c r="B70" s="17" t="s">
        <v>46</v>
      </c>
      <c r="C70" s="18">
        <v>256</v>
      </c>
      <c r="D70" s="16"/>
      <c r="E70" s="16"/>
      <c r="F70" s="1">
        <f t="shared" si="1"/>
        <v>0</v>
      </c>
      <c r="G70" s="1">
        <v>0</v>
      </c>
      <c r="H70" s="1">
        <v>0</v>
      </c>
      <c r="I70" s="1">
        <v>0</v>
      </c>
      <c r="J70" s="1">
        <v>0</v>
      </c>
      <c r="K70" s="13" t="s">
        <v>65</v>
      </c>
    </row>
    <row r="71" spans="2:11" s="20" customFormat="1" ht="40.5" customHeight="1">
      <c r="B71" s="17" t="s">
        <v>47</v>
      </c>
      <c r="C71" s="18">
        <v>257</v>
      </c>
      <c r="D71" s="16"/>
      <c r="E71" s="16"/>
      <c r="F71" s="1">
        <f t="shared" si="1"/>
        <v>0</v>
      </c>
      <c r="G71" s="1">
        <v>0</v>
      </c>
      <c r="H71" s="1">
        <v>0</v>
      </c>
      <c r="I71" s="1">
        <v>0</v>
      </c>
      <c r="J71" s="1">
        <v>0</v>
      </c>
      <c r="K71" s="13"/>
    </row>
    <row r="72" spans="2:11" s="20" customFormat="1" ht="22.5">
      <c r="B72" s="14" t="s">
        <v>44</v>
      </c>
      <c r="C72" s="18">
        <v>258</v>
      </c>
      <c r="D72" s="16"/>
      <c r="E72" s="16"/>
      <c r="F72" s="1">
        <f t="shared" si="1"/>
        <v>20</v>
      </c>
      <c r="G72" s="1">
        <v>0</v>
      </c>
      <c r="H72" s="1">
        <v>10</v>
      </c>
      <c r="I72" s="1">
        <v>0</v>
      </c>
      <c r="J72" s="1">
        <v>10</v>
      </c>
      <c r="K72" s="13"/>
    </row>
    <row r="73" spans="2:11" s="20" customFormat="1" ht="39.75" customHeight="1">
      <c r="B73" s="14" t="s">
        <v>53</v>
      </c>
      <c r="C73" s="18">
        <v>259</v>
      </c>
      <c r="D73" s="16"/>
      <c r="E73" s="16"/>
      <c r="F73" s="1">
        <f t="shared" si="1"/>
        <v>0</v>
      </c>
      <c r="G73" s="1">
        <v>0</v>
      </c>
      <c r="H73" s="1">
        <v>0</v>
      </c>
      <c r="I73" s="1">
        <v>0</v>
      </c>
      <c r="J73" s="1">
        <v>0</v>
      </c>
      <c r="K73" s="13" t="s">
        <v>66</v>
      </c>
    </row>
    <row r="74" spans="2:11" s="20" customFormat="1" ht="22.5">
      <c r="B74" s="14" t="s">
        <v>67</v>
      </c>
      <c r="C74" s="11">
        <v>260</v>
      </c>
      <c r="D74" s="12"/>
      <c r="E74" s="12"/>
      <c r="F74" s="1">
        <f>SUM(G74:J74)</f>
        <v>0</v>
      </c>
      <c r="G74" s="1">
        <v>0</v>
      </c>
      <c r="H74" s="1">
        <v>0</v>
      </c>
      <c r="I74" s="1">
        <v>0</v>
      </c>
      <c r="J74" s="1">
        <v>0</v>
      </c>
      <c r="K74" s="13"/>
    </row>
    <row r="75" spans="2:14" s="20" customFormat="1" ht="37.5">
      <c r="B75" s="14" t="s">
        <v>101</v>
      </c>
      <c r="C75" s="11">
        <v>270</v>
      </c>
      <c r="D75" s="12"/>
      <c r="E75" s="12"/>
      <c r="F75" s="1">
        <f t="shared" si="1"/>
        <v>0</v>
      </c>
      <c r="G75" s="1">
        <v>0</v>
      </c>
      <c r="H75" s="1">
        <v>0</v>
      </c>
      <c r="I75" s="1">
        <v>0</v>
      </c>
      <c r="J75" s="1">
        <v>0</v>
      </c>
      <c r="K75" s="13"/>
      <c r="M75" s="21"/>
      <c r="N75" s="21"/>
    </row>
    <row r="76" spans="2:11" s="20" customFormat="1" ht="37.5">
      <c r="B76" s="14" t="s">
        <v>68</v>
      </c>
      <c r="C76" s="11">
        <v>280</v>
      </c>
      <c r="D76" s="12"/>
      <c r="E76" s="12"/>
      <c r="F76" s="1">
        <f t="shared" si="1"/>
        <v>0</v>
      </c>
      <c r="G76" s="1">
        <v>0</v>
      </c>
      <c r="H76" s="1">
        <v>0</v>
      </c>
      <c r="I76" s="1">
        <v>0</v>
      </c>
      <c r="J76" s="1">
        <v>0</v>
      </c>
      <c r="K76" s="13"/>
    </row>
    <row r="77" spans="2:11" s="20" customFormat="1" ht="22.5">
      <c r="B77" s="17" t="s">
        <v>69</v>
      </c>
      <c r="C77" s="22">
        <v>281</v>
      </c>
      <c r="D77" s="16"/>
      <c r="E77" s="16"/>
      <c r="F77" s="1">
        <f t="shared" si="1"/>
        <v>0</v>
      </c>
      <c r="G77" s="1">
        <v>0</v>
      </c>
      <c r="H77" s="1">
        <v>0</v>
      </c>
      <c r="I77" s="1">
        <v>0</v>
      </c>
      <c r="J77" s="1">
        <v>0</v>
      </c>
      <c r="K77" s="13"/>
    </row>
    <row r="78" spans="2:11" s="20" customFormat="1" ht="35.25" customHeight="1">
      <c r="B78" s="17" t="s">
        <v>107</v>
      </c>
      <c r="C78" s="22">
        <v>282</v>
      </c>
      <c r="D78" s="16"/>
      <c r="E78" s="16"/>
      <c r="F78" s="1">
        <f t="shared" si="1"/>
        <v>0</v>
      </c>
      <c r="G78" s="1">
        <v>0</v>
      </c>
      <c r="H78" s="1">
        <v>0</v>
      </c>
      <c r="I78" s="1">
        <v>0</v>
      </c>
      <c r="J78" s="1">
        <v>0</v>
      </c>
      <c r="K78" s="13" t="s">
        <v>70</v>
      </c>
    </row>
    <row r="79" spans="2:11" s="20" customFormat="1" ht="37.5">
      <c r="B79" s="14" t="s">
        <v>126</v>
      </c>
      <c r="C79" s="23">
        <v>290</v>
      </c>
      <c r="D79" s="12"/>
      <c r="E79" s="12"/>
      <c r="F79" s="1">
        <f t="shared" si="1"/>
        <v>0</v>
      </c>
      <c r="G79" s="1">
        <v>0</v>
      </c>
      <c r="H79" s="1">
        <v>0</v>
      </c>
      <c r="I79" s="1">
        <v>0</v>
      </c>
      <c r="J79" s="1">
        <v>0</v>
      </c>
      <c r="K79" s="13"/>
    </row>
    <row r="80" spans="2:11" s="20" customFormat="1" ht="22.5">
      <c r="B80" s="71" t="s">
        <v>131</v>
      </c>
      <c r="C80" s="72"/>
      <c r="D80" s="72"/>
      <c r="E80" s="72"/>
      <c r="F80" s="72"/>
      <c r="G80" s="72"/>
      <c r="H80" s="72"/>
      <c r="I80" s="72"/>
      <c r="J80" s="73"/>
      <c r="K80" s="13"/>
    </row>
    <row r="81" spans="2:11" s="20" customFormat="1" ht="22.5">
      <c r="B81" s="14" t="s">
        <v>71</v>
      </c>
      <c r="C81" s="23">
        <v>300</v>
      </c>
      <c r="D81" s="12"/>
      <c r="E81" s="12"/>
      <c r="F81" s="50">
        <f>SUM(G81:J81)</f>
        <v>7135</v>
      </c>
      <c r="G81" s="50">
        <f>G41+G44+G45+G50+G53+G54+G65+G66+G67+G72</f>
        <v>2414.75</v>
      </c>
      <c r="H81" s="50">
        <f>H41+H44+H45+H50+H53+H54+H65+H66+H67+H72</f>
        <v>1873.75</v>
      </c>
      <c r="I81" s="50">
        <f>I41+I44+I45+I50+I53+I54+I65+I66+I67+I72</f>
        <v>1153.75</v>
      </c>
      <c r="J81" s="50">
        <f>J41+J44+J45+J50+J53+J54+J65+J66+J67+J72</f>
        <v>1692.75</v>
      </c>
      <c r="K81" s="13"/>
    </row>
    <row r="82" spans="2:11" s="20" customFormat="1" ht="22.5">
      <c r="B82" s="14" t="s">
        <v>50</v>
      </c>
      <c r="C82" s="23">
        <v>310</v>
      </c>
      <c r="D82" s="12"/>
      <c r="E82" s="12"/>
      <c r="F82" s="50">
        <f>SUM(G82:J82)</f>
        <v>36926.3</v>
      </c>
      <c r="G82" s="50">
        <f>G51+G68+G56</f>
        <v>9219.07</v>
      </c>
      <c r="H82" s="50">
        <f>H51+H68+H56</f>
        <v>9219.08</v>
      </c>
      <c r="I82" s="50">
        <f>I51+I68+I56</f>
        <v>9219.07</v>
      </c>
      <c r="J82" s="50">
        <f>J51+J68+J56</f>
        <v>9269.08</v>
      </c>
      <c r="K82" s="13"/>
    </row>
    <row r="83" spans="2:11" s="20" customFormat="1" ht="22.5">
      <c r="B83" s="14" t="s">
        <v>51</v>
      </c>
      <c r="C83" s="23">
        <v>320</v>
      </c>
      <c r="D83" s="12"/>
      <c r="E83" s="12"/>
      <c r="F83" s="50">
        <f>SUM(G83:J83)</f>
        <v>7931</v>
      </c>
      <c r="G83" s="50">
        <f>G52+G69</f>
        <v>1980</v>
      </c>
      <c r="H83" s="50">
        <f>H52+H69</f>
        <v>1980</v>
      </c>
      <c r="I83" s="50">
        <f>I52+I69</f>
        <v>1980</v>
      </c>
      <c r="J83" s="50">
        <f>J52+J69</f>
        <v>1991</v>
      </c>
      <c r="K83" s="2">
        <f>K52+K69</f>
        <v>0</v>
      </c>
    </row>
    <row r="84" spans="2:11" s="20" customFormat="1" ht="22.5">
      <c r="B84" s="14" t="s">
        <v>56</v>
      </c>
      <c r="C84" s="23">
        <v>330</v>
      </c>
      <c r="D84" s="12"/>
      <c r="E84" s="12"/>
      <c r="F84" s="50">
        <f>SUM(G84:J84)</f>
        <v>0</v>
      </c>
      <c r="G84" s="50">
        <f>G62+G74</f>
        <v>0</v>
      </c>
      <c r="H84" s="50">
        <f>H62+H74</f>
        <v>0</v>
      </c>
      <c r="I84" s="50">
        <f>I62+I74</f>
        <v>0</v>
      </c>
      <c r="J84" s="50">
        <f>J62+J74</f>
        <v>0</v>
      </c>
      <c r="K84" s="13"/>
    </row>
    <row r="85" spans="2:11" s="20" customFormat="1" ht="22.5">
      <c r="B85" s="14" t="s">
        <v>72</v>
      </c>
      <c r="C85" s="23">
        <v>340</v>
      </c>
      <c r="D85" s="12"/>
      <c r="E85" s="12"/>
      <c r="F85" s="50">
        <f>SUM(G85:J85)</f>
        <v>3380.06</v>
      </c>
      <c r="G85" s="50">
        <f>G58+G59+G63+G60+G57</f>
        <v>845.01</v>
      </c>
      <c r="H85" s="50">
        <f>H58+H59+H63+H60+H57</f>
        <v>845.02</v>
      </c>
      <c r="I85" s="50">
        <f>I58+I59+I63+I60+I57</f>
        <v>845.01</v>
      </c>
      <c r="J85" s="50">
        <f>J58+J59+J63+J60+J57</f>
        <v>845.02</v>
      </c>
      <c r="K85" s="13"/>
    </row>
    <row r="86" spans="2:11" s="20" customFormat="1" ht="22.5">
      <c r="B86" s="14" t="s">
        <v>73</v>
      </c>
      <c r="C86" s="23">
        <v>350</v>
      </c>
      <c r="D86" s="12"/>
      <c r="E86" s="12"/>
      <c r="F86" s="50">
        <f>G86+H86+I86+J86</f>
        <v>55372.36</v>
      </c>
      <c r="G86" s="50">
        <f>SUM(G81:G85)</f>
        <v>14458.83</v>
      </c>
      <c r="H86" s="50">
        <f>SUM(H81:H85)</f>
        <v>13917.85</v>
      </c>
      <c r="I86" s="50">
        <f>SUM(I81:I85)</f>
        <v>13197.83</v>
      </c>
      <c r="J86" s="50">
        <f>SUM(J81:J85)</f>
        <v>13797.85</v>
      </c>
      <c r="K86" s="13"/>
    </row>
    <row r="87" spans="2:11" s="20" customFormat="1" ht="22.5">
      <c r="B87" s="24" t="s">
        <v>132</v>
      </c>
      <c r="C87" s="25"/>
      <c r="D87" s="25"/>
      <c r="E87" s="25"/>
      <c r="F87" s="54"/>
      <c r="G87" s="45"/>
      <c r="H87" s="45"/>
      <c r="I87" s="45"/>
      <c r="J87" s="46"/>
      <c r="K87" s="13"/>
    </row>
    <row r="88" spans="2:11" s="20" customFormat="1" ht="22.5">
      <c r="B88" s="14" t="s">
        <v>74</v>
      </c>
      <c r="C88" s="23">
        <v>360</v>
      </c>
      <c r="D88" s="12"/>
      <c r="E88" s="12"/>
      <c r="F88" s="50">
        <f>SUM(G88:J88)</f>
        <v>0</v>
      </c>
      <c r="G88" s="50"/>
      <c r="H88" s="50"/>
      <c r="I88" s="50">
        <f>SUM(I89)</f>
        <v>0</v>
      </c>
      <c r="J88" s="50">
        <f>SUM(J89)</f>
        <v>0</v>
      </c>
      <c r="K88" s="13"/>
    </row>
    <row r="89" spans="2:11" s="20" customFormat="1" ht="37.5">
      <c r="B89" s="14" t="s">
        <v>75</v>
      </c>
      <c r="C89" s="22">
        <v>361</v>
      </c>
      <c r="D89" s="16"/>
      <c r="E89" s="16"/>
      <c r="F89" s="50">
        <f>SUM(G89:J89)</f>
        <v>0</v>
      </c>
      <c r="G89" s="50"/>
      <c r="H89" s="50"/>
      <c r="I89" s="50"/>
      <c r="J89" s="50"/>
      <c r="K89" s="13"/>
    </row>
    <row r="90" spans="2:11" s="20" customFormat="1" ht="37.5">
      <c r="B90" s="10" t="s">
        <v>76</v>
      </c>
      <c r="C90" s="26">
        <v>370</v>
      </c>
      <c r="D90" s="12">
        <f>SUM(D91:D96)</f>
        <v>0</v>
      </c>
      <c r="E90" s="12">
        <f>SUM(E91:E96)</f>
        <v>0</v>
      </c>
      <c r="F90" s="44">
        <f aca="true" t="shared" si="2" ref="F90:F96">SUM(G90:J90)</f>
        <v>800</v>
      </c>
      <c r="G90" s="44">
        <f>SUM(G91:G96)</f>
        <v>200</v>
      </c>
      <c r="H90" s="44">
        <f>SUM(H91:H96)</f>
        <v>200</v>
      </c>
      <c r="I90" s="44">
        <f>SUM(I91:I96)</f>
        <v>250</v>
      </c>
      <c r="J90" s="44">
        <f>SUM(J91:J96)</f>
        <v>150</v>
      </c>
      <c r="K90" s="13"/>
    </row>
    <row r="91" spans="2:11" s="20" customFormat="1" ht="22.5">
      <c r="B91" s="14" t="s">
        <v>77</v>
      </c>
      <c r="C91" s="27">
        <v>371</v>
      </c>
      <c r="D91" s="16"/>
      <c r="E91" s="16"/>
      <c r="F91" s="50"/>
      <c r="G91" s="50"/>
      <c r="H91" s="50"/>
      <c r="I91" s="50"/>
      <c r="J91" s="50"/>
      <c r="K91" s="13"/>
    </row>
    <row r="92" spans="2:11" s="20" customFormat="1" ht="22.5">
      <c r="B92" s="14" t="s">
        <v>78</v>
      </c>
      <c r="C92" s="28">
        <v>372</v>
      </c>
      <c r="D92" s="16"/>
      <c r="E92" s="16"/>
      <c r="F92" s="50">
        <f t="shared" si="2"/>
        <v>200</v>
      </c>
      <c r="G92" s="50">
        <v>100</v>
      </c>
      <c r="H92" s="50">
        <v>0</v>
      </c>
      <c r="I92" s="50">
        <v>50</v>
      </c>
      <c r="J92" s="50">
        <v>50</v>
      </c>
      <c r="K92" s="13"/>
    </row>
    <row r="93" spans="2:11" s="20" customFormat="1" ht="37.5">
      <c r="B93" s="14" t="s">
        <v>79</v>
      </c>
      <c r="C93" s="27">
        <v>373</v>
      </c>
      <c r="D93" s="16"/>
      <c r="E93" s="16"/>
      <c r="F93" s="50">
        <f t="shared" si="2"/>
        <v>0</v>
      </c>
      <c r="G93" s="50">
        <v>0</v>
      </c>
      <c r="H93" s="50">
        <v>0</v>
      </c>
      <c r="I93" s="50">
        <v>0</v>
      </c>
      <c r="J93" s="50">
        <v>0</v>
      </c>
      <c r="K93" s="13"/>
    </row>
    <row r="94" spans="2:11" s="20" customFormat="1" ht="37.5">
      <c r="B94" s="14" t="s">
        <v>80</v>
      </c>
      <c r="C94" s="28">
        <v>374</v>
      </c>
      <c r="D94" s="16"/>
      <c r="E94" s="16"/>
      <c r="F94" s="50">
        <f t="shared" si="2"/>
        <v>0</v>
      </c>
      <c r="G94" s="50">
        <v>0</v>
      </c>
      <c r="H94" s="50">
        <v>0</v>
      </c>
      <c r="I94" s="50">
        <v>0</v>
      </c>
      <c r="J94" s="50">
        <v>0</v>
      </c>
      <c r="K94" s="13"/>
    </row>
    <row r="95" spans="2:11" s="20" customFormat="1" ht="56.25">
      <c r="B95" s="14" t="s">
        <v>81</v>
      </c>
      <c r="C95" s="28">
        <v>375</v>
      </c>
      <c r="D95" s="16"/>
      <c r="E95" s="16"/>
      <c r="F95" s="50">
        <f t="shared" si="2"/>
        <v>0</v>
      </c>
      <c r="G95" s="50">
        <v>0</v>
      </c>
      <c r="H95" s="50">
        <v>0</v>
      </c>
      <c r="I95" s="50">
        <v>0</v>
      </c>
      <c r="J95" s="50">
        <v>0</v>
      </c>
      <c r="K95" s="13"/>
    </row>
    <row r="96" spans="2:11" s="20" customFormat="1" ht="22.5">
      <c r="B96" s="14" t="s">
        <v>82</v>
      </c>
      <c r="C96" s="27">
        <v>376</v>
      </c>
      <c r="D96" s="16"/>
      <c r="E96" s="16"/>
      <c r="F96" s="50">
        <f t="shared" si="2"/>
        <v>600</v>
      </c>
      <c r="G96" s="50">
        <v>100</v>
      </c>
      <c r="H96" s="50">
        <v>200</v>
      </c>
      <c r="I96" s="50">
        <v>200</v>
      </c>
      <c r="J96" s="50">
        <v>100</v>
      </c>
      <c r="K96" s="13"/>
    </row>
    <row r="97" spans="2:11" s="20" customFormat="1" ht="22.5">
      <c r="B97" s="71" t="s">
        <v>133</v>
      </c>
      <c r="C97" s="72"/>
      <c r="D97" s="72"/>
      <c r="E97" s="72"/>
      <c r="F97" s="72"/>
      <c r="G97" s="72"/>
      <c r="H97" s="72"/>
      <c r="I97" s="72"/>
      <c r="J97" s="73"/>
      <c r="K97" s="13"/>
    </row>
    <row r="98" spans="2:11" s="20" customFormat="1" ht="37.5">
      <c r="B98" s="14" t="s">
        <v>83</v>
      </c>
      <c r="C98" s="29">
        <v>380</v>
      </c>
      <c r="D98" s="12">
        <f>SUM(D99:D102)</f>
        <v>0</v>
      </c>
      <c r="E98" s="12">
        <f>SUM(E99:E102)</f>
        <v>0</v>
      </c>
      <c r="F98" s="50">
        <f aca="true" t="shared" si="3" ref="F98:F107">SUM(G98:J98)</f>
        <v>0</v>
      </c>
      <c r="G98" s="50">
        <f>SUM(G99:G102)</f>
        <v>0</v>
      </c>
      <c r="H98" s="50">
        <f>SUM(H99:H102)</f>
        <v>0</v>
      </c>
      <c r="I98" s="50">
        <f>SUM(I99:I102)</f>
        <v>0</v>
      </c>
      <c r="J98" s="50">
        <f>SUM(J99:J102)</f>
        <v>0</v>
      </c>
      <c r="K98" s="13"/>
    </row>
    <row r="99" spans="2:11" s="20" customFormat="1" ht="22.5">
      <c r="B99" s="17" t="s">
        <v>84</v>
      </c>
      <c r="C99" s="30">
        <v>381</v>
      </c>
      <c r="D99" s="16"/>
      <c r="E99" s="16"/>
      <c r="F99" s="50">
        <f t="shared" si="3"/>
        <v>0</v>
      </c>
      <c r="G99" s="50">
        <v>0</v>
      </c>
      <c r="H99" s="50">
        <v>0</v>
      </c>
      <c r="I99" s="50">
        <v>0</v>
      </c>
      <c r="J99" s="50">
        <v>0</v>
      </c>
      <c r="K99" s="13"/>
    </row>
    <row r="100" spans="2:11" s="20" customFormat="1" ht="22.5">
      <c r="B100" s="17" t="s">
        <v>85</v>
      </c>
      <c r="C100" s="30">
        <v>382</v>
      </c>
      <c r="D100" s="16"/>
      <c r="E100" s="16"/>
      <c r="F100" s="50">
        <f t="shared" si="3"/>
        <v>0</v>
      </c>
      <c r="G100" s="50">
        <v>0</v>
      </c>
      <c r="H100" s="50">
        <v>0</v>
      </c>
      <c r="I100" s="50">
        <v>0</v>
      </c>
      <c r="J100" s="50">
        <v>0</v>
      </c>
      <c r="K100" s="13"/>
    </row>
    <row r="101" spans="2:11" s="20" customFormat="1" ht="22.5">
      <c r="B101" s="17" t="s">
        <v>86</v>
      </c>
      <c r="C101" s="30">
        <v>383</v>
      </c>
      <c r="D101" s="16"/>
      <c r="E101" s="16"/>
      <c r="F101" s="50">
        <f t="shared" si="3"/>
        <v>0</v>
      </c>
      <c r="G101" s="50">
        <v>0</v>
      </c>
      <c r="H101" s="50">
        <v>0</v>
      </c>
      <c r="I101" s="50">
        <v>0</v>
      </c>
      <c r="J101" s="50">
        <v>0</v>
      </c>
      <c r="K101" s="13"/>
    </row>
    <row r="102" spans="2:11" s="20" customFormat="1" ht="22.5">
      <c r="B102" s="14" t="s">
        <v>87</v>
      </c>
      <c r="C102" s="29">
        <v>390</v>
      </c>
      <c r="D102" s="12"/>
      <c r="E102" s="12"/>
      <c r="F102" s="50">
        <f t="shared" si="3"/>
        <v>0</v>
      </c>
      <c r="G102" s="50">
        <v>0</v>
      </c>
      <c r="H102" s="50">
        <v>0</v>
      </c>
      <c r="I102" s="50">
        <v>0</v>
      </c>
      <c r="J102" s="50">
        <v>0</v>
      </c>
      <c r="K102" s="13"/>
    </row>
    <row r="103" spans="2:11" s="20" customFormat="1" ht="38.25" customHeight="1">
      <c r="B103" s="14" t="s">
        <v>88</v>
      </c>
      <c r="C103" s="29">
        <v>400</v>
      </c>
      <c r="D103" s="12">
        <f>SUM(D104:D107)</f>
        <v>0</v>
      </c>
      <c r="E103" s="12">
        <f>SUM(E104:E107)</f>
        <v>0</v>
      </c>
      <c r="F103" s="50">
        <f t="shared" si="3"/>
        <v>0</v>
      </c>
      <c r="G103" s="50">
        <v>0</v>
      </c>
      <c r="H103" s="50">
        <v>0</v>
      </c>
      <c r="I103" s="50">
        <v>0</v>
      </c>
      <c r="J103" s="50">
        <v>0</v>
      </c>
      <c r="K103" s="13"/>
    </row>
    <row r="104" spans="2:11" s="20" customFormat="1" ht="22.5">
      <c r="B104" s="17" t="s">
        <v>84</v>
      </c>
      <c r="C104" s="30">
        <v>401</v>
      </c>
      <c r="D104" s="16"/>
      <c r="E104" s="16"/>
      <c r="F104" s="50">
        <f t="shared" si="3"/>
        <v>0</v>
      </c>
      <c r="G104" s="50">
        <v>0</v>
      </c>
      <c r="H104" s="50">
        <v>0</v>
      </c>
      <c r="I104" s="50">
        <v>0</v>
      </c>
      <c r="J104" s="50">
        <v>0</v>
      </c>
      <c r="K104" s="13"/>
    </row>
    <row r="105" spans="2:11" s="20" customFormat="1" ht="22.5">
      <c r="B105" s="17" t="s">
        <v>85</v>
      </c>
      <c r="C105" s="30">
        <v>402</v>
      </c>
      <c r="D105" s="16"/>
      <c r="E105" s="16"/>
      <c r="F105" s="50">
        <f t="shared" si="3"/>
        <v>0</v>
      </c>
      <c r="G105" s="50">
        <v>0</v>
      </c>
      <c r="H105" s="50">
        <v>0</v>
      </c>
      <c r="I105" s="50">
        <v>0</v>
      </c>
      <c r="J105" s="50">
        <v>0</v>
      </c>
      <c r="K105" s="13"/>
    </row>
    <row r="106" spans="2:11" s="20" customFormat="1" ht="22.5">
      <c r="B106" s="17" t="s">
        <v>86</v>
      </c>
      <c r="C106" s="30">
        <v>403</v>
      </c>
      <c r="D106" s="16"/>
      <c r="E106" s="16"/>
      <c r="F106" s="50">
        <f t="shared" si="3"/>
        <v>0</v>
      </c>
      <c r="G106" s="50">
        <v>0</v>
      </c>
      <c r="H106" s="50">
        <v>0</v>
      </c>
      <c r="I106" s="50">
        <v>0</v>
      </c>
      <c r="J106" s="50">
        <v>0</v>
      </c>
      <c r="K106" s="13"/>
    </row>
    <row r="107" spans="2:11" s="20" customFormat="1" ht="22.5">
      <c r="B107" s="14" t="s">
        <v>57</v>
      </c>
      <c r="C107" s="29">
        <v>410</v>
      </c>
      <c r="D107" s="12"/>
      <c r="E107" s="12"/>
      <c r="F107" s="50">
        <f t="shared" si="3"/>
        <v>0</v>
      </c>
      <c r="G107" s="50">
        <v>0</v>
      </c>
      <c r="H107" s="50">
        <v>0</v>
      </c>
      <c r="I107" s="50">
        <v>0</v>
      </c>
      <c r="J107" s="50">
        <v>0</v>
      </c>
      <c r="K107" s="13"/>
    </row>
    <row r="108" spans="2:11" ht="22.5">
      <c r="B108" s="52" t="s">
        <v>89</v>
      </c>
      <c r="C108" s="11">
        <v>500</v>
      </c>
      <c r="D108" s="12" t="e">
        <f>SUM(D35+#REF!+D36+D76+D88+D98)</f>
        <v>#REF!</v>
      </c>
      <c r="E108" s="12" t="e">
        <f>SUM(E35+#REF!+E36+E76+E88+E98)</f>
        <v>#REF!</v>
      </c>
      <c r="F108" s="50">
        <f>SUM(G108:J108)</f>
        <v>56572.36</v>
      </c>
      <c r="G108" s="50">
        <f>G35+G36+G37+G39</f>
        <v>14858.83</v>
      </c>
      <c r="H108" s="50">
        <f>H35+H36+H37+H39</f>
        <v>14217.85</v>
      </c>
      <c r="I108" s="50">
        <f>I35+I36+I37+I39</f>
        <v>13547.83</v>
      </c>
      <c r="J108" s="50">
        <f>J35+J36+J37+J39</f>
        <v>13947.85</v>
      </c>
      <c r="K108" s="13"/>
    </row>
    <row r="109" spans="2:11" ht="22.5">
      <c r="B109" s="52" t="s">
        <v>90</v>
      </c>
      <c r="C109" s="11">
        <v>600</v>
      </c>
      <c r="D109" s="12">
        <f>D41+D44+D45+D51+D52+D55+D62+D63+D64+D90+D103</f>
        <v>0</v>
      </c>
      <c r="E109" s="12">
        <f>E41+E44+E45+E51+E52+E55+E62+E63+E64+E90+E103</f>
        <v>0</v>
      </c>
      <c r="F109" s="50">
        <f>SUM(G109:J109)</f>
        <v>56572.36</v>
      </c>
      <c r="G109" s="50">
        <f>G64+G40+G90+G103</f>
        <v>14858.83</v>
      </c>
      <c r="H109" s="50">
        <f>H64+H40+H90+H103</f>
        <v>14217.85</v>
      </c>
      <c r="I109" s="50">
        <f>I64+I40+I90+I103</f>
        <v>13547.83</v>
      </c>
      <c r="J109" s="50">
        <f>J64+J40+J90+J103</f>
        <v>13947.85</v>
      </c>
      <c r="K109" s="1">
        <f>K64+K40+K90+K103</f>
        <v>0</v>
      </c>
    </row>
    <row r="110" spans="2:11" ht="22.5">
      <c r="B110" s="14" t="s">
        <v>91</v>
      </c>
      <c r="C110" s="11">
        <v>650</v>
      </c>
      <c r="D110" s="12"/>
      <c r="E110" s="12"/>
      <c r="F110" s="50"/>
      <c r="G110" s="50"/>
      <c r="H110" s="50"/>
      <c r="I110" s="50"/>
      <c r="J110" s="50"/>
      <c r="K110" s="13"/>
    </row>
    <row r="111" spans="2:11" ht="22.5">
      <c r="B111" s="71" t="s">
        <v>134</v>
      </c>
      <c r="C111" s="72"/>
      <c r="D111" s="25"/>
      <c r="E111" s="25"/>
      <c r="F111" s="50" t="s">
        <v>92</v>
      </c>
      <c r="G111" s="44" t="s">
        <v>93</v>
      </c>
      <c r="H111" s="44" t="s">
        <v>94</v>
      </c>
      <c r="I111" s="44" t="s">
        <v>95</v>
      </c>
      <c r="J111" s="44" t="s">
        <v>96</v>
      </c>
      <c r="K111" s="31"/>
    </row>
    <row r="112" spans="2:11" ht="22.5">
      <c r="B112" s="14" t="s">
        <v>97</v>
      </c>
      <c r="C112" s="11">
        <v>700</v>
      </c>
      <c r="D112" s="12"/>
      <c r="E112" s="12"/>
      <c r="F112" s="1">
        <v>258.5</v>
      </c>
      <c r="G112" s="1">
        <v>258.5</v>
      </c>
      <c r="H112" s="1">
        <v>258.5</v>
      </c>
      <c r="I112" s="1">
        <v>258.5</v>
      </c>
      <c r="J112" s="1">
        <v>258.5</v>
      </c>
      <c r="K112" s="31"/>
    </row>
    <row r="113" spans="2:11" ht="22.5">
      <c r="B113" s="14" t="s">
        <v>98</v>
      </c>
      <c r="C113" s="11">
        <v>710</v>
      </c>
      <c r="D113" s="12"/>
      <c r="E113" s="12"/>
      <c r="F113" s="50">
        <v>17863.1</v>
      </c>
      <c r="G113" s="50">
        <v>17763.1</v>
      </c>
      <c r="H113" s="50">
        <v>17763.1</v>
      </c>
      <c r="I113" s="50">
        <v>17813.1</v>
      </c>
      <c r="J113" s="50">
        <v>17863.1</v>
      </c>
      <c r="K113" s="31"/>
    </row>
    <row r="114" spans="2:11" ht="22.5">
      <c r="B114" s="14" t="s">
        <v>99</v>
      </c>
      <c r="C114" s="11">
        <v>720</v>
      </c>
      <c r="D114" s="12"/>
      <c r="E114" s="12"/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31"/>
    </row>
    <row r="115" spans="2:11" ht="37.5" customHeight="1">
      <c r="B115" s="14" t="s">
        <v>100</v>
      </c>
      <c r="C115" s="11">
        <v>730</v>
      </c>
      <c r="D115" s="12"/>
      <c r="E115" s="12"/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31"/>
    </row>
    <row r="116" spans="2:11" ht="22.5">
      <c r="B116" s="56"/>
      <c r="C116" s="32"/>
      <c r="D116" s="33"/>
      <c r="E116" s="33"/>
      <c r="F116" s="41"/>
      <c r="G116" s="41"/>
      <c r="H116" s="41"/>
      <c r="I116" s="41"/>
      <c r="J116" s="41"/>
      <c r="K116" s="31"/>
    </row>
    <row r="117" spans="2:10" ht="22.5">
      <c r="B117" s="56"/>
      <c r="D117" s="34"/>
      <c r="E117" s="35"/>
      <c r="F117" s="41"/>
      <c r="G117" s="41"/>
      <c r="H117" s="41"/>
      <c r="I117" s="41"/>
      <c r="J117" s="41"/>
    </row>
    <row r="118" spans="2:10" ht="22.5">
      <c r="B118" s="68" t="s">
        <v>121</v>
      </c>
      <c r="C118" s="32"/>
      <c r="D118" s="76"/>
      <c r="E118" s="76"/>
      <c r="F118" s="76"/>
      <c r="G118" s="47"/>
      <c r="H118" s="77" t="s">
        <v>125</v>
      </c>
      <c r="I118" s="77"/>
      <c r="J118" s="77"/>
    </row>
    <row r="119" spans="2:10" s="20" customFormat="1" ht="22.5">
      <c r="B119" s="68" t="s">
        <v>124</v>
      </c>
      <c r="C119" s="5"/>
      <c r="D119" s="74"/>
      <c r="E119" s="74"/>
      <c r="F119" s="74"/>
      <c r="G119" s="49"/>
      <c r="H119" s="77"/>
      <c r="I119" s="77"/>
      <c r="J119" s="77"/>
    </row>
    <row r="120" spans="2:10" ht="22.5">
      <c r="B120" s="56"/>
      <c r="D120" s="34"/>
      <c r="E120" s="35"/>
      <c r="F120" s="41"/>
      <c r="G120" s="41"/>
      <c r="H120" s="41"/>
      <c r="I120" s="41"/>
      <c r="J120" s="41"/>
    </row>
    <row r="121" spans="2:10" ht="22.5">
      <c r="B121" s="56"/>
      <c r="D121" s="34"/>
      <c r="E121" s="35"/>
      <c r="F121" s="41"/>
      <c r="G121" s="41"/>
      <c r="H121" s="41"/>
      <c r="I121" s="41"/>
      <c r="J121" s="41"/>
    </row>
    <row r="122" spans="2:10" ht="22.5">
      <c r="B122" s="56"/>
      <c r="D122" s="34"/>
      <c r="E122" s="35"/>
      <c r="F122" s="41"/>
      <c r="G122" s="41"/>
      <c r="H122" s="41"/>
      <c r="I122" s="41"/>
      <c r="J122" s="41"/>
    </row>
    <row r="123" spans="2:10" ht="22.5">
      <c r="B123" s="56"/>
      <c r="D123" s="34"/>
      <c r="E123" s="35"/>
      <c r="F123" s="41"/>
      <c r="G123" s="41"/>
      <c r="H123" s="41"/>
      <c r="I123" s="41"/>
      <c r="J123" s="41"/>
    </row>
    <row r="124" spans="2:10" ht="22.5">
      <c r="B124" s="56"/>
      <c r="D124" s="34"/>
      <c r="E124" s="35"/>
      <c r="F124" s="41"/>
      <c r="G124" s="41"/>
      <c r="H124" s="41"/>
      <c r="I124" s="41"/>
      <c r="J124" s="41"/>
    </row>
    <row r="125" spans="2:10" ht="22.5">
      <c r="B125" s="56"/>
      <c r="D125" s="34"/>
      <c r="E125" s="35"/>
      <c r="F125" s="41"/>
      <c r="G125" s="41"/>
      <c r="H125" s="41"/>
      <c r="I125" s="41"/>
      <c r="J125" s="41"/>
    </row>
    <row r="126" spans="2:10" ht="22.5">
      <c r="B126" s="56"/>
      <c r="D126" s="34"/>
      <c r="E126" s="35"/>
      <c r="F126" s="41"/>
      <c r="G126" s="41"/>
      <c r="H126" s="41"/>
      <c r="I126" s="41"/>
      <c r="J126" s="41"/>
    </row>
    <row r="127" spans="2:10" ht="22.5">
      <c r="B127" s="56"/>
      <c r="D127" s="34"/>
      <c r="E127" s="35"/>
      <c r="F127" s="41"/>
      <c r="G127" s="41"/>
      <c r="H127" s="41"/>
      <c r="I127" s="41"/>
      <c r="J127" s="41"/>
    </row>
    <row r="128" spans="2:10" ht="22.5">
      <c r="B128" s="56"/>
      <c r="D128" s="34"/>
      <c r="E128" s="35"/>
      <c r="F128" s="41"/>
      <c r="G128" s="41"/>
      <c r="H128" s="41"/>
      <c r="I128" s="41"/>
      <c r="J128" s="41"/>
    </row>
    <row r="129" spans="2:10" ht="22.5">
      <c r="B129" s="56"/>
      <c r="D129" s="34"/>
      <c r="E129" s="35"/>
      <c r="F129" s="41"/>
      <c r="G129" s="41"/>
      <c r="H129" s="41"/>
      <c r="I129" s="41"/>
      <c r="J129" s="41"/>
    </row>
    <row r="130" spans="2:10" ht="22.5">
      <c r="B130" s="56"/>
      <c r="D130" s="34"/>
      <c r="E130" s="35"/>
      <c r="F130" s="41"/>
      <c r="G130" s="41"/>
      <c r="H130" s="41"/>
      <c r="I130" s="41"/>
      <c r="J130" s="41"/>
    </row>
    <row r="131" spans="2:10" ht="22.5">
      <c r="B131" s="56"/>
      <c r="D131" s="34"/>
      <c r="E131" s="35"/>
      <c r="F131" s="41"/>
      <c r="G131" s="41"/>
      <c r="H131" s="41"/>
      <c r="I131" s="41"/>
      <c r="J131" s="41"/>
    </row>
    <row r="132" spans="2:10" ht="22.5">
      <c r="B132" s="56"/>
      <c r="D132" s="34"/>
      <c r="E132" s="35"/>
      <c r="F132" s="41"/>
      <c r="G132" s="41"/>
      <c r="H132" s="41"/>
      <c r="I132" s="41"/>
      <c r="J132" s="41"/>
    </row>
    <row r="133" spans="2:10" ht="22.5">
      <c r="B133" s="56"/>
      <c r="D133" s="34"/>
      <c r="E133" s="35"/>
      <c r="F133" s="41"/>
      <c r="G133" s="41"/>
      <c r="H133" s="41"/>
      <c r="I133" s="41"/>
      <c r="J133" s="41"/>
    </row>
    <row r="134" spans="2:10" ht="22.5">
      <c r="B134" s="56"/>
      <c r="D134" s="34"/>
      <c r="E134" s="35"/>
      <c r="F134" s="41"/>
      <c r="G134" s="41"/>
      <c r="H134" s="41"/>
      <c r="I134" s="41"/>
      <c r="J134" s="41"/>
    </row>
    <row r="135" spans="2:10" ht="22.5">
      <c r="B135" s="56"/>
      <c r="D135" s="34"/>
      <c r="E135" s="35"/>
      <c r="F135" s="41"/>
      <c r="G135" s="41"/>
      <c r="H135" s="41"/>
      <c r="I135" s="41"/>
      <c r="J135" s="41"/>
    </row>
    <row r="136" spans="2:10" ht="22.5">
      <c r="B136" s="56"/>
      <c r="D136" s="34"/>
      <c r="E136" s="35"/>
      <c r="F136" s="41"/>
      <c r="G136" s="41"/>
      <c r="H136" s="41"/>
      <c r="I136" s="41"/>
      <c r="J136" s="41"/>
    </row>
    <row r="137" spans="2:10" ht="22.5">
      <c r="B137" s="56"/>
      <c r="D137" s="34"/>
      <c r="E137" s="35"/>
      <c r="F137" s="41"/>
      <c r="G137" s="41"/>
      <c r="H137" s="41"/>
      <c r="I137" s="41"/>
      <c r="J137" s="41"/>
    </row>
    <row r="138" spans="2:10" ht="22.5">
      <c r="B138" s="56"/>
      <c r="D138" s="34"/>
      <c r="E138" s="35"/>
      <c r="F138" s="41"/>
      <c r="G138" s="41"/>
      <c r="H138" s="41"/>
      <c r="I138" s="41"/>
      <c r="J138" s="41"/>
    </row>
    <row r="139" spans="2:10" ht="22.5">
      <c r="B139" s="56"/>
      <c r="D139" s="34"/>
      <c r="E139" s="35"/>
      <c r="F139" s="41"/>
      <c r="G139" s="41"/>
      <c r="H139" s="41"/>
      <c r="I139" s="41"/>
      <c r="J139" s="41"/>
    </row>
    <row r="140" spans="2:10" ht="22.5">
      <c r="B140" s="56"/>
      <c r="D140" s="34"/>
      <c r="E140" s="35"/>
      <c r="F140" s="41"/>
      <c r="G140" s="41"/>
      <c r="H140" s="41"/>
      <c r="I140" s="41"/>
      <c r="J140" s="41"/>
    </row>
    <row r="141" spans="2:10" ht="22.5">
      <c r="B141" s="56"/>
      <c r="D141" s="34"/>
      <c r="E141" s="35"/>
      <c r="F141" s="41"/>
      <c r="G141" s="41"/>
      <c r="H141" s="41"/>
      <c r="I141" s="41"/>
      <c r="J141" s="41"/>
    </row>
    <row r="142" spans="2:10" ht="22.5">
      <c r="B142" s="56"/>
      <c r="D142" s="34"/>
      <c r="E142" s="35"/>
      <c r="F142" s="41"/>
      <c r="G142" s="41"/>
      <c r="H142" s="41"/>
      <c r="I142" s="41"/>
      <c r="J142" s="41"/>
    </row>
    <row r="143" spans="2:10" ht="22.5">
      <c r="B143" s="56"/>
      <c r="D143" s="34"/>
      <c r="E143" s="35"/>
      <c r="F143" s="41"/>
      <c r="G143" s="41"/>
      <c r="H143" s="41"/>
      <c r="I143" s="41"/>
      <c r="J143" s="41"/>
    </row>
    <row r="144" spans="2:10" ht="22.5">
      <c r="B144" s="56"/>
      <c r="D144" s="34"/>
      <c r="E144" s="35"/>
      <c r="F144" s="41"/>
      <c r="G144" s="41"/>
      <c r="H144" s="41"/>
      <c r="I144" s="41"/>
      <c r="J144" s="41"/>
    </row>
    <row r="145" spans="2:10" ht="22.5">
      <c r="B145" s="56"/>
      <c r="D145" s="34"/>
      <c r="E145" s="35"/>
      <c r="F145" s="41"/>
      <c r="G145" s="41"/>
      <c r="H145" s="41"/>
      <c r="I145" s="41"/>
      <c r="J145" s="41"/>
    </row>
    <row r="146" spans="2:10" ht="22.5">
      <c r="B146" s="56"/>
      <c r="D146" s="34"/>
      <c r="E146" s="35"/>
      <c r="F146" s="41"/>
      <c r="G146" s="41"/>
      <c r="H146" s="41"/>
      <c r="I146" s="41"/>
      <c r="J146" s="41"/>
    </row>
    <row r="147" spans="2:10" ht="22.5">
      <c r="B147" s="56"/>
      <c r="D147" s="34"/>
      <c r="E147" s="35"/>
      <c r="F147" s="41"/>
      <c r="G147" s="41"/>
      <c r="H147" s="41"/>
      <c r="I147" s="41"/>
      <c r="J147" s="41"/>
    </row>
    <row r="148" spans="2:10" ht="22.5">
      <c r="B148" s="56"/>
      <c r="D148" s="34"/>
      <c r="E148" s="35"/>
      <c r="F148" s="41"/>
      <c r="G148" s="41"/>
      <c r="H148" s="41"/>
      <c r="I148" s="41"/>
      <c r="J148" s="41"/>
    </row>
    <row r="149" spans="2:10" ht="22.5">
      <c r="B149" s="56"/>
      <c r="D149" s="34"/>
      <c r="E149" s="35"/>
      <c r="F149" s="41"/>
      <c r="G149" s="41"/>
      <c r="H149" s="41"/>
      <c r="I149" s="41"/>
      <c r="J149" s="41"/>
    </row>
    <row r="150" spans="2:10" ht="22.5">
      <c r="B150" s="56"/>
      <c r="D150" s="34"/>
      <c r="E150" s="35"/>
      <c r="F150" s="41"/>
      <c r="G150" s="41"/>
      <c r="H150" s="41"/>
      <c r="I150" s="41"/>
      <c r="J150" s="41"/>
    </row>
    <row r="151" spans="2:10" ht="22.5">
      <c r="B151" s="56"/>
      <c r="D151" s="34"/>
      <c r="E151" s="35"/>
      <c r="F151" s="41"/>
      <c r="G151" s="41"/>
      <c r="H151" s="41"/>
      <c r="I151" s="41"/>
      <c r="J151" s="41"/>
    </row>
    <row r="152" spans="2:10" ht="22.5">
      <c r="B152" s="56"/>
      <c r="D152" s="34"/>
      <c r="E152" s="35"/>
      <c r="F152" s="41"/>
      <c r="G152" s="41"/>
      <c r="H152" s="41"/>
      <c r="I152" s="41"/>
      <c r="J152" s="41"/>
    </row>
    <row r="153" spans="2:10" ht="22.5">
      <c r="B153" s="56"/>
      <c r="D153" s="34"/>
      <c r="E153" s="35"/>
      <c r="F153" s="41"/>
      <c r="G153" s="41"/>
      <c r="H153" s="41"/>
      <c r="I153" s="41"/>
      <c r="J153" s="41"/>
    </row>
    <row r="154" spans="2:10" ht="22.5">
      <c r="B154" s="56"/>
      <c r="D154" s="34"/>
      <c r="E154" s="35"/>
      <c r="F154" s="41"/>
      <c r="G154" s="41"/>
      <c r="H154" s="41"/>
      <c r="I154" s="41"/>
      <c r="J154" s="41"/>
    </row>
    <row r="155" spans="2:10" ht="22.5">
      <c r="B155" s="56"/>
      <c r="D155" s="34"/>
      <c r="E155" s="35"/>
      <c r="F155" s="41"/>
      <c r="G155" s="41"/>
      <c r="H155" s="41"/>
      <c r="I155" s="41"/>
      <c r="J155" s="41"/>
    </row>
    <row r="156" spans="2:10" ht="22.5">
      <c r="B156" s="56"/>
      <c r="D156" s="34"/>
      <c r="E156" s="35"/>
      <c r="F156" s="41"/>
      <c r="G156" s="41"/>
      <c r="H156" s="41"/>
      <c r="I156" s="41"/>
      <c r="J156" s="41"/>
    </row>
    <row r="157" spans="2:10" ht="22.5">
      <c r="B157" s="56"/>
      <c r="D157" s="34"/>
      <c r="E157" s="35"/>
      <c r="F157" s="41"/>
      <c r="G157" s="41"/>
      <c r="H157" s="41"/>
      <c r="I157" s="41"/>
      <c r="J157" s="41"/>
    </row>
    <row r="158" spans="2:10" ht="22.5">
      <c r="B158" s="56"/>
      <c r="D158" s="34"/>
      <c r="E158" s="35"/>
      <c r="F158" s="41"/>
      <c r="G158" s="41"/>
      <c r="H158" s="41"/>
      <c r="I158" s="41"/>
      <c r="J158" s="41"/>
    </row>
    <row r="159" spans="2:10" ht="22.5">
      <c r="B159" s="56"/>
      <c r="D159" s="34"/>
      <c r="E159" s="35"/>
      <c r="F159" s="41"/>
      <c r="G159" s="41"/>
      <c r="H159" s="41"/>
      <c r="I159" s="41"/>
      <c r="J159" s="41"/>
    </row>
    <row r="160" spans="2:10" ht="22.5">
      <c r="B160" s="56"/>
      <c r="D160" s="34"/>
      <c r="E160" s="35"/>
      <c r="F160" s="41"/>
      <c r="G160" s="41"/>
      <c r="H160" s="41"/>
      <c r="I160" s="41"/>
      <c r="J160" s="41"/>
    </row>
  </sheetData>
  <sheetProtection/>
  <mergeCells count="37">
    <mergeCell ref="H2:J2"/>
    <mergeCell ref="G20:I20"/>
    <mergeCell ref="H10:I10"/>
    <mergeCell ref="G3:J3"/>
    <mergeCell ref="H4:J4"/>
    <mergeCell ref="C12:F12"/>
    <mergeCell ref="I12:J12"/>
    <mergeCell ref="C15:F15"/>
    <mergeCell ref="C14:H14"/>
    <mergeCell ref="C13:H13"/>
    <mergeCell ref="B26:J26"/>
    <mergeCell ref="B27:J27"/>
    <mergeCell ref="C24:G24"/>
    <mergeCell ref="C16:F16"/>
    <mergeCell ref="C17:F17"/>
    <mergeCell ref="C18:F18"/>
    <mergeCell ref="C19:F19"/>
    <mergeCell ref="G19:I19"/>
    <mergeCell ref="C20:F20"/>
    <mergeCell ref="C23:F23"/>
    <mergeCell ref="K29:K30"/>
    <mergeCell ref="B32:J32"/>
    <mergeCell ref="B33:K33"/>
    <mergeCell ref="C21:F21"/>
    <mergeCell ref="C22:J22"/>
    <mergeCell ref="B111:C111"/>
    <mergeCell ref="B29:B30"/>
    <mergeCell ref="C29:C30"/>
    <mergeCell ref="D29:D30"/>
    <mergeCell ref="E29:E30"/>
    <mergeCell ref="B80:J80"/>
    <mergeCell ref="B97:J97"/>
    <mergeCell ref="D119:F119"/>
    <mergeCell ref="F29:F30"/>
    <mergeCell ref="G29:J29"/>
    <mergeCell ref="D118:F118"/>
    <mergeCell ref="H118:J11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40" r:id="rId1"/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i</cp:lastModifiedBy>
  <cp:lastPrinted>2021-12-28T09:52:59Z</cp:lastPrinted>
  <dcterms:created xsi:type="dcterms:W3CDTF">2018-04-27T10:18:26Z</dcterms:created>
  <dcterms:modified xsi:type="dcterms:W3CDTF">2021-12-28T09:54:04Z</dcterms:modified>
  <cp:category/>
  <cp:version/>
  <cp:contentType/>
  <cp:contentStatus/>
</cp:coreProperties>
</file>