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0" windowHeight="11445" tabRatio="837"/>
  </bookViews>
  <sheets>
    <sheet name="I. Фін план" sheetId="20" r:id="rId1"/>
    <sheet name="1.1. Інша інфо_1" sheetId="10" r:id="rId2"/>
    <sheet name="1.2. Інша інфо_2" sheetId="9" r:id="rId3"/>
    <sheet name="поснювальна записка" sheetId="21" r:id="rId4"/>
    <sheet name="Лист1" sheetId="2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план'!$38:$40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інфо_1'!$A$1:$M$39</definedName>
    <definedName name="_xlnm.Print_Area" localSheetId="2">'1.2. Інша інфо_2'!$A$1:$AE$55</definedName>
    <definedName name="_xlnm.Print_Area" localSheetId="0">'I. Фін план'!$A$1:$I$115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O25" i="9" l="1"/>
  <c r="E49" i="9" l="1"/>
  <c r="S39" i="9"/>
  <c r="S40" i="9"/>
  <c r="S41" i="9"/>
  <c r="S42" i="9"/>
  <c r="S43" i="9"/>
  <c r="S44" i="9"/>
  <c r="S45" i="9"/>
  <c r="S46" i="9"/>
  <c r="S47" i="9"/>
  <c r="S38" i="9"/>
  <c r="S49" i="9" s="1"/>
  <c r="M45" i="9"/>
  <c r="M46" i="9"/>
  <c r="M47" i="9"/>
  <c r="O24" i="9"/>
  <c r="O23" i="9"/>
  <c r="E47" i="20" l="1"/>
  <c r="M39" i="9" l="1"/>
  <c r="M40" i="9"/>
  <c r="M41" i="9"/>
  <c r="M42" i="9"/>
  <c r="M43" i="9"/>
  <c r="M44" i="9"/>
  <c r="M38" i="9"/>
  <c r="M49" i="9" l="1"/>
  <c r="F61" i="20"/>
  <c r="G61" i="20"/>
  <c r="H61" i="20"/>
  <c r="I61" i="20"/>
  <c r="E98" i="22"/>
  <c r="E97" i="22"/>
  <c r="E96" i="22"/>
  <c r="E95" i="22"/>
  <c r="I94" i="22"/>
  <c r="H94" i="22"/>
  <c r="G94" i="22"/>
  <c r="F94" i="22"/>
  <c r="E94" i="22" s="1"/>
  <c r="C94" i="22"/>
  <c r="E93" i="22"/>
  <c r="E92" i="22"/>
  <c r="E91" i="22"/>
  <c r="E90" i="22"/>
  <c r="I89" i="22"/>
  <c r="H89" i="22"/>
  <c r="G89" i="22"/>
  <c r="E89" i="22" s="1"/>
  <c r="F89" i="22"/>
  <c r="C89" i="22"/>
  <c r="E87" i="22"/>
  <c r="E86" i="22"/>
  <c r="E85" i="22"/>
  <c r="E84" i="22"/>
  <c r="E82" i="22"/>
  <c r="C81" i="22"/>
  <c r="E80" i="22"/>
  <c r="I79" i="22"/>
  <c r="H79" i="22"/>
  <c r="G79" i="22"/>
  <c r="F79" i="22"/>
  <c r="C79" i="22"/>
  <c r="I76" i="22"/>
  <c r="H76" i="22"/>
  <c r="G76" i="22"/>
  <c r="F76" i="22"/>
  <c r="C76" i="22"/>
  <c r="C75" i="22"/>
  <c r="I74" i="22"/>
  <c r="H74" i="22"/>
  <c r="G74" i="22"/>
  <c r="F74" i="22"/>
  <c r="C74" i="22"/>
  <c r="E69" i="22"/>
  <c r="E68" i="22"/>
  <c r="E67" i="22"/>
  <c r="E66" i="22"/>
  <c r="E65" i="22"/>
  <c r="E64" i="22"/>
  <c r="E63" i="22"/>
  <c r="E62" i="22"/>
  <c r="E61" i="22"/>
  <c r="E60" i="22"/>
  <c r="I59" i="22"/>
  <c r="I73" i="22" s="1"/>
  <c r="H59" i="22"/>
  <c r="H73" i="22" s="1"/>
  <c r="G59" i="22"/>
  <c r="G73" i="22" s="1"/>
  <c r="F59" i="22"/>
  <c r="F73" i="22" s="1"/>
  <c r="C59" i="22"/>
  <c r="C71" i="22" s="1"/>
  <c r="C100" i="22" s="1"/>
  <c r="E58" i="22"/>
  <c r="E57" i="22"/>
  <c r="E56" i="22"/>
  <c r="E55" i="22"/>
  <c r="E54" i="22"/>
  <c r="I53" i="22"/>
  <c r="I71" i="22" s="1"/>
  <c r="H53" i="22"/>
  <c r="H75" i="22" s="1"/>
  <c r="G53" i="22"/>
  <c r="G75" i="22" s="1"/>
  <c r="F53" i="22"/>
  <c r="F71" i="22" s="1"/>
  <c r="E52" i="22"/>
  <c r="E50" i="22"/>
  <c r="E49" i="22"/>
  <c r="I48" i="22"/>
  <c r="H48" i="22"/>
  <c r="G48" i="22"/>
  <c r="F48" i="22"/>
  <c r="C48" i="22"/>
  <c r="I47" i="22"/>
  <c r="I45" i="22" s="1"/>
  <c r="H47" i="22"/>
  <c r="H45" i="22" s="1"/>
  <c r="G47" i="22"/>
  <c r="F47" i="22"/>
  <c r="E47" i="22" s="1"/>
  <c r="E46" i="22"/>
  <c r="G45" i="22"/>
  <c r="F45" i="22"/>
  <c r="F99" i="22" s="1"/>
  <c r="C45" i="22"/>
  <c r="E44" i="22"/>
  <c r="E43" i="22"/>
  <c r="E44" i="20"/>
  <c r="G55" i="20"/>
  <c r="H55" i="20"/>
  <c r="I55" i="20"/>
  <c r="F55" i="20"/>
  <c r="G48" i="20"/>
  <c r="G45" i="20" s="1"/>
  <c r="H48" i="20"/>
  <c r="H45" i="20" s="1"/>
  <c r="I48" i="20"/>
  <c r="I45" i="20" s="1"/>
  <c r="F48" i="20"/>
  <c r="F45" i="20" s="1"/>
  <c r="G49" i="9"/>
  <c r="I49" i="9"/>
  <c r="K49" i="9"/>
  <c r="O49" i="9"/>
  <c r="Q49" i="9"/>
  <c r="G77" i="22" l="1"/>
  <c r="E74" i="22"/>
  <c r="E76" i="22"/>
  <c r="H99" i="22"/>
  <c r="E99" i="22" s="1"/>
  <c r="G99" i="22"/>
  <c r="E48" i="22"/>
  <c r="I75" i="22"/>
  <c r="E79" i="22"/>
  <c r="F75" i="22"/>
  <c r="F77" i="22" s="1"/>
  <c r="C99" i="22"/>
  <c r="C101" i="22" s="1"/>
  <c r="I99" i="22"/>
  <c r="H77" i="22"/>
  <c r="H71" i="22"/>
  <c r="G71" i="22"/>
  <c r="E73" i="22"/>
  <c r="E45" i="22"/>
  <c r="E53" i="22"/>
  <c r="C73" i="22"/>
  <c r="C77" i="22" s="1"/>
  <c r="E59" i="22"/>
  <c r="E75" i="22" l="1"/>
  <c r="I77" i="22"/>
  <c r="E77" i="22" s="1"/>
  <c r="E71" i="22"/>
  <c r="E46" i="20"/>
  <c r="E58" i="20"/>
  <c r="E56" i="20"/>
  <c r="E43" i="20"/>
  <c r="I76" i="20"/>
  <c r="H76" i="20"/>
  <c r="G76" i="20"/>
  <c r="B24" i="10"/>
  <c r="A24" i="10"/>
  <c r="A3" i="10"/>
  <c r="F78" i="20"/>
  <c r="L38" i="10"/>
  <c r="I38" i="10"/>
  <c r="J12" i="10"/>
  <c r="J13" i="10"/>
  <c r="J14" i="10"/>
  <c r="J15" i="10"/>
  <c r="L12" i="10"/>
  <c r="L13" i="10"/>
  <c r="L14" i="10"/>
  <c r="L15" i="10"/>
  <c r="D11" i="10"/>
  <c r="F11" i="10"/>
  <c r="H11" i="10"/>
  <c r="E71" i="20"/>
  <c r="I78" i="20"/>
  <c r="I77" i="20"/>
  <c r="H78" i="20"/>
  <c r="H77" i="20"/>
  <c r="G78" i="20"/>
  <c r="G77" i="20"/>
  <c r="F77" i="20"/>
  <c r="F76" i="20"/>
  <c r="C78" i="20"/>
  <c r="C77" i="20"/>
  <c r="C76" i="20"/>
  <c r="S30" i="9"/>
  <c r="Q30" i="9"/>
  <c r="O30" i="9"/>
  <c r="K30" i="9"/>
  <c r="I30" i="9"/>
  <c r="G30" i="9"/>
  <c r="E30" i="9"/>
  <c r="M29" i="9"/>
  <c r="M28" i="9"/>
  <c r="M27" i="9"/>
  <c r="M26" i="9"/>
  <c r="M25" i="9"/>
  <c r="M24" i="9"/>
  <c r="M23" i="9"/>
  <c r="Z13" i="9"/>
  <c r="Y13" i="9"/>
  <c r="X13" i="9"/>
  <c r="W13" i="9"/>
  <c r="U13" i="9"/>
  <c r="T13" i="9"/>
  <c r="S13" i="9"/>
  <c r="R13" i="9"/>
  <c r="P13" i="9"/>
  <c r="O13" i="9"/>
  <c r="N13" i="9"/>
  <c r="M13" i="9"/>
  <c r="K13" i="9"/>
  <c r="J13" i="9"/>
  <c r="I13" i="9"/>
  <c r="H13" i="9"/>
  <c r="AE12" i="9"/>
  <c r="AD12" i="9"/>
  <c r="AC12" i="9"/>
  <c r="AB12" i="9"/>
  <c r="V12" i="9"/>
  <c r="Q12" i="9"/>
  <c r="L12" i="9"/>
  <c r="G12" i="9"/>
  <c r="AE11" i="9"/>
  <c r="AD11" i="9"/>
  <c r="AC11" i="9"/>
  <c r="AB11" i="9"/>
  <c r="L11" i="9"/>
  <c r="AE10" i="9"/>
  <c r="AD10" i="9"/>
  <c r="AC10" i="9"/>
  <c r="AB10" i="9"/>
  <c r="V10" i="9"/>
  <c r="Q10" i="9"/>
  <c r="L10" i="9"/>
  <c r="G10" i="9"/>
  <c r="AE9" i="9"/>
  <c r="AD9" i="9"/>
  <c r="AC9" i="9"/>
  <c r="AB9" i="9"/>
  <c r="V9" i="9"/>
  <c r="Q9" i="9"/>
  <c r="L9" i="9"/>
  <c r="G9" i="9"/>
  <c r="AE8" i="9"/>
  <c r="AD8" i="9"/>
  <c r="AC8" i="9"/>
  <c r="AB8" i="9"/>
  <c r="V8" i="9"/>
  <c r="Q8" i="9"/>
  <c r="L8" i="9"/>
  <c r="G8" i="9"/>
  <c r="E70" i="20"/>
  <c r="C61" i="20"/>
  <c r="C75" i="20" s="1"/>
  <c r="C79" i="20" s="1"/>
  <c r="H73" i="20"/>
  <c r="I75" i="20"/>
  <c r="E100" i="20"/>
  <c r="C96" i="20"/>
  <c r="C91" i="20"/>
  <c r="C83" i="20"/>
  <c r="C81" i="20"/>
  <c r="G81" i="20"/>
  <c r="F81" i="20"/>
  <c r="H81" i="20"/>
  <c r="C49" i="20"/>
  <c r="G49" i="20"/>
  <c r="H49" i="20"/>
  <c r="E50" i="20"/>
  <c r="I49" i="20"/>
  <c r="C45" i="20"/>
  <c r="E55" i="20"/>
  <c r="E57" i="20"/>
  <c r="E59" i="20"/>
  <c r="E60" i="20"/>
  <c r="E63" i="20"/>
  <c r="E64" i="20"/>
  <c r="E66" i="20"/>
  <c r="E67" i="20"/>
  <c r="E68" i="20"/>
  <c r="E69" i="20"/>
  <c r="E48" i="20"/>
  <c r="E98" i="20"/>
  <c r="E99" i="20"/>
  <c r="E97" i="20"/>
  <c r="G96" i="20"/>
  <c r="H96" i="20"/>
  <c r="I96" i="20"/>
  <c r="F96" i="20"/>
  <c r="E93" i="20"/>
  <c r="E94" i="20"/>
  <c r="E95" i="20"/>
  <c r="E92" i="20"/>
  <c r="G91" i="20"/>
  <c r="H91" i="20"/>
  <c r="I91" i="20"/>
  <c r="F91" i="20"/>
  <c r="E82" i="20"/>
  <c r="I81" i="20"/>
  <c r="E89" i="20"/>
  <c r="E88" i="20"/>
  <c r="E87" i="20"/>
  <c r="E86" i="20"/>
  <c r="E84" i="20"/>
  <c r="G38" i="10"/>
  <c r="K38" i="10"/>
  <c r="H38" i="10"/>
  <c r="D38" i="10"/>
  <c r="E62" i="20"/>
  <c r="E65" i="20"/>
  <c r="F73" i="20"/>
  <c r="C73" i="20"/>
  <c r="C102" i="20" s="1"/>
  <c r="I73" i="20"/>
  <c r="E54" i="20"/>
  <c r="E81" i="20"/>
  <c r="H75" i="20"/>
  <c r="I52" i="20" l="1"/>
  <c r="I101" i="20"/>
  <c r="H52" i="20"/>
  <c r="H101" i="20"/>
  <c r="G52" i="20"/>
  <c r="G101" i="20"/>
  <c r="L11" i="10"/>
  <c r="J11" i="10"/>
  <c r="G85" i="20"/>
  <c r="G83" i="20" s="1"/>
  <c r="G83" i="22"/>
  <c r="G81" i="22" s="1"/>
  <c r="G100" i="22" s="1"/>
  <c r="G101" i="22" s="1"/>
  <c r="F85" i="20"/>
  <c r="F83" i="22"/>
  <c r="C101" i="20"/>
  <c r="C103" i="20" s="1"/>
  <c r="G13" i="9"/>
  <c r="I85" i="20"/>
  <c r="I83" i="20" s="1"/>
  <c r="I102" i="20" s="1"/>
  <c r="I83" i="22"/>
  <c r="I81" i="22" s="1"/>
  <c r="I100" i="22" s="1"/>
  <c r="I101" i="22" s="1"/>
  <c r="H85" i="20"/>
  <c r="H83" i="20" s="1"/>
  <c r="H102" i="20" s="1"/>
  <c r="H83" i="22"/>
  <c r="H81" i="22" s="1"/>
  <c r="H100" i="22" s="1"/>
  <c r="H101" i="22" s="1"/>
  <c r="E91" i="20"/>
  <c r="E45" i="20"/>
  <c r="H79" i="20"/>
  <c r="I79" i="20"/>
  <c r="E76" i="20"/>
  <c r="D76" i="20" s="1"/>
  <c r="E77" i="20"/>
  <c r="D77" i="20" s="1"/>
  <c r="E78" i="20"/>
  <c r="D78" i="20" s="1"/>
  <c r="L13" i="9"/>
  <c r="V13" i="9"/>
  <c r="M30" i="9"/>
  <c r="AA12" i="9"/>
  <c r="AA9" i="9"/>
  <c r="AE13" i="9"/>
  <c r="AA11" i="9"/>
  <c r="Q13" i="9"/>
  <c r="AD13" i="9"/>
  <c r="AC13" i="9"/>
  <c r="AA8" i="9"/>
  <c r="AB13" i="9"/>
  <c r="F75" i="20"/>
  <c r="F79" i="20" s="1"/>
  <c r="G75" i="20"/>
  <c r="G79" i="20" s="1"/>
  <c r="E96" i="20"/>
  <c r="AA10" i="9"/>
  <c r="E61" i="20"/>
  <c r="G73" i="20"/>
  <c r="G106" i="20" l="1"/>
  <c r="H106" i="20" s="1"/>
  <c r="I106" i="20" s="1"/>
  <c r="E85" i="20"/>
  <c r="F83" i="20"/>
  <c r="I103" i="20"/>
  <c r="F104" i="22"/>
  <c r="G104" i="22" s="1"/>
  <c r="H104" i="22" s="1"/>
  <c r="I104" i="22" s="1"/>
  <c r="E83" i="22"/>
  <c r="F81" i="22"/>
  <c r="H103" i="20"/>
  <c r="E79" i="20"/>
  <c r="D79" i="20" s="1"/>
  <c r="AA13" i="9"/>
  <c r="E75" i="20"/>
  <c r="D75" i="20" s="1"/>
  <c r="G102" i="20"/>
  <c r="G103" i="20" s="1"/>
  <c r="E73" i="20"/>
  <c r="E83" i="20" l="1"/>
  <c r="F102" i="20"/>
  <c r="E102" i="20" s="1"/>
  <c r="E81" i="22"/>
  <c r="F100" i="22"/>
  <c r="L14" i="9"/>
  <c r="G14" i="9"/>
  <c r="V14" i="9"/>
  <c r="Q14" i="9"/>
  <c r="F101" i="22" l="1"/>
  <c r="E101" i="22" s="1"/>
  <c r="E100" i="22"/>
  <c r="AA14" i="9"/>
  <c r="E51" i="20"/>
  <c r="F49" i="20"/>
  <c r="F52" i="20" l="1"/>
  <c r="F101" i="20"/>
  <c r="F103" i="20" s="1"/>
  <c r="E103" i="20" s="1"/>
  <c r="E49" i="20"/>
  <c r="E52" i="20" s="1"/>
  <c r="E101" i="20" l="1"/>
</calcChain>
</file>

<file path=xl/sharedStrings.xml><?xml version="1.0" encoding="utf-8"?>
<sst xmlns="http://schemas.openxmlformats.org/spreadsheetml/2006/main" count="418" uniqueCount="229">
  <si>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</si>
  <si>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</si>
  <si>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</si>
  <si>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</si>
  <si>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</si>
  <si>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</si>
  <si>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</si>
  <si>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</si>
  <si>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</si>
  <si>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</si>
  <si>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</si>
  <si>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</si>
  <si>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</si>
  <si>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Форма власності</t>
  </si>
  <si>
    <t>придбання (виготовлення) інших необоротних матеріальних активів</t>
  </si>
  <si>
    <t>Факт минулого року</t>
  </si>
  <si>
    <t>№ з/п</t>
  </si>
  <si>
    <t>Усього</t>
  </si>
  <si>
    <t>Відсоток</t>
  </si>
  <si>
    <t>модернізація, модифікація (добудова, дообладнання, реконструкція) основних засобів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</si>
  <si>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</si>
  <si>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</si>
  <si>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</si>
  <si>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</si>
  <si>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</si>
  <si>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</si>
  <si>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(посада)</t>
  </si>
  <si>
    <t>(підпис)</t>
  </si>
  <si>
    <t>рік</t>
  </si>
  <si>
    <t>Бюджетне фінансування</t>
  </si>
  <si>
    <t>у тому числі за кварталами</t>
  </si>
  <si>
    <t xml:space="preserve">         (ініціали, прізвище)    </t>
  </si>
  <si>
    <t>Середньооблікова кількість штатних працівників</t>
  </si>
  <si>
    <t>Усього витрат</t>
  </si>
  <si>
    <t>Інформація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</si>
  <si>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</si>
  <si>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</si>
  <si>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</si>
  <si>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</si>
  <si>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</si>
  <si>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Плановий рік</t>
  </si>
  <si>
    <t>Код за ЄДРПОУ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</si>
  <si>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</si>
  <si>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</si>
  <si>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</si>
  <si>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</si>
  <si>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Загальна кошторисна вартість</t>
  </si>
  <si>
    <t>Первісна балансова вартість введених потужностей на початок планового року</t>
  </si>
  <si>
    <t>Найменування об’єкта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</si>
  <si>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</si>
  <si>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</si>
  <si>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</si>
  <si>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</si>
  <si>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Найменування показника</t>
  </si>
  <si>
    <t>Плановий рік до факту минулого року, %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</si>
  <si>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</si>
  <si>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</si>
  <si>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</si>
  <si>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</si>
  <si>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</si>
  <si>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</si>
  <si>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</si>
  <si>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</si>
  <si>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</si>
  <si>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 xml:space="preserve">у тому числі </t>
  </si>
  <si>
    <t>Рік початку                і закінчення будівництва</t>
  </si>
  <si>
    <t xml:space="preserve">               (підпис)</t>
  </si>
  <si>
    <t xml:space="preserve">      Загальна інформація про підприємство (резюме)</t>
  </si>
  <si>
    <t>освоєння капітальних вкладень</t>
  </si>
  <si>
    <t>фінансування капітальних інвестицій (оплата грошовими коштами), усього</t>
  </si>
  <si>
    <t>капітальний ремонт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</si>
  <si>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</si>
  <si>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</si>
  <si>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Документ, яким затверджений титул будови,
із зазначенням органу, який його погодив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</si>
  <si>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</si>
  <si>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</si>
  <si>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</si>
  <si>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</si>
  <si>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Керівник</t>
  </si>
  <si>
    <t>Х</t>
  </si>
  <si>
    <t xml:space="preserve">Плановий рік </t>
  </si>
  <si>
    <t>Фактичний показник за минулий рік</t>
  </si>
  <si>
    <t xml:space="preserve">Фактичний показник поточного року за останній звітний період </t>
  </si>
  <si>
    <t>Плановий показник поточного року</t>
  </si>
  <si>
    <t>Плановий рік  (усього)</t>
  </si>
  <si>
    <t>Вид діяльності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</si>
  <si>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</si>
  <si>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</si>
  <si>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</si>
  <si>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</si>
  <si>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</si>
  <si>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</si>
  <si>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(виручка) від реалізації продукції (товарів, робіт, послуг)</t>
  </si>
  <si>
    <t>Дохід з місцевого бюджету за цільовими програмами, у тому числі:</t>
  </si>
  <si>
    <t>тис. грн.</t>
  </si>
  <si>
    <t>кількість продукції/             наданих послуг, відвідувань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</si>
  <si>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</si>
  <si>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</si>
  <si>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</si>
  <si>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</si>
  <si>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 xml:space="preserve">      3. Інформація про бізнес підприємства (код рядка 100)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</si>
  <si>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</si>
  <si>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</si>
  <si>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</si>
  <si>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</si>
  <si>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</si>
  <si>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</si>
  <si>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</si>
  <si>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"ЗАТВЕРДЖЕНО"</t>
  </si>
  <si>
    <t>"____" ___________ 20___ р.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</si>
  <si>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</si>
  <si>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</si>
  <si>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</si>
  <si>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</si>
  <si>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</si>
  <si>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</si>
  <si>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</si>
  <si>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</si>
  <si>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</si>
  <si>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</si>
  <si>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      2. Перелік підприємств, які включені до фінансового плану</t>
  </si>
  <si>
    <t xml:space="preserve">тис. грн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</si>
  <si>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</si>
  <si>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</si>
  <si>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</si>
  <si>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</si>
  <si>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</si>
  <si>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</si>
  <si>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</si>
  <si>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</si>
  <si>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</si>
  <si>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</si>
  <si>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</si>
  <si>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</si>
  <si>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</si>
  <si>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</si>
  <si>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</si>
  <si>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</si>
  <si>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</si>
  <si>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</si>
  <si>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</si>
  <si>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</si>
  <si>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 за категоріями:</t>
    </r>
  </si>
  <si>
    <t>Інші операційні витрати (розшифрувати*)</t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</si>
  <si>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</si>
  <si>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</si>
  <si>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</si>
  <si>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</si>
  <si>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</si>
  <si>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</si>
  <si>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</si>
  <si>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</si>
  <si>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</si>
  <si>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</si>
  <si>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4. Джерела капітальних інвестицій (код рядка 510)</t>
  </si>
  <si>
    <t>5. Капітальне будівництво (код рядка 511)</t>
  </si>
  <si>
    <t>комунальна</t>
  </si>
  <si>
    <t>Середній медичний персонал</t>
  </si>
  <si>
    <t>Молодший медичний персонал</t>
  </si>
  <si>
    <t>Інший персонал</t>
  </si>
  <si>
    <t>Придбання обладнання довгострокового використання</t>
  </si>
  <si>
    <t>86.10</t>
  </si>
  <si>
    <t>Охорона здоров'я</t>
  </si>
  <si>
    <t>Діяльність лікарняних закладів</t>
  </si>
  <si>
    <t xml:space="preserve">Орган управління   </t>
  </si>
  <si>
    <t xml:space="preserve">Дохід з місцевого бюджету </t>
  </si>
  <si>
    <t>86.10 Діяльність лікарняних закладів</t>
  </si>
  <si>
    <t>План
поточного року</t>
  </si>
  <si>
    <t>Плановий рік до плану на поточний рік, %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</si>
  <si>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</si>
  <si>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Фінансовий план поточного року</t>
  </si>
  <si>
    <t xml:space="preserve">      "____" _______________ 20___ р.</t>
  </si>
  <si>
    <t xml:space="preserve">                          "ПОГОДЖЕНО"</t>
  </si>
  <si>
    <t>Одиниця виміру</t>
  </si>
  <si>
    <t xml:space="preserve">Сторожинецької  міської ради                                 </t>
  </si>
  <si>
    <t>Директор КНП "Сторожинецька БЛІЛ"</t>
  </si>
  <si>
    <t>Олександр  ВОЙЦЕХОВСЬКИЙ</t>
  </si>
  <si>
    <t>0 2005869</t>
  </si>
  <si>
    <t xml:space="preserve">КОМУНАЛЬНЕ НЕКОМЕРЦІЙНЕ ПІДПРИЄМСТВО "Сторожинецька багатопрофільна лікарня інтенсивного лікування"  Сторожинецької міської ради  Чернівецького району Чернівецької області </t>
  </si>
  <si>
    <t>Сторожинецька  міська рада</t>
  </si>
  <si>
    <t>Олександр ВОЙЦЕХОВСЬКИЙ</t>
  </si>
  <si>
    <t>Лікарі, включаючи СПЕЦІАЛІСТІВ НЕ МЕДИКІВ</t>
  </si>
  <si>
    <t>Інші джерела (розшифрувати КОШТИ  НСЗУ)</t>
  </si>
  <si>
    <t>5. Капітальне ремонт (код рядка 514)</t>
  </si>
  <si>
    <t>Рік початку                і закінчення ремонту</t>
  </si>
  <si>
    <t>Будівництво 6 гаражів для санітарного транспорту</t>
  </si>
  <si>
    <t>Ремонт клубу</t>
  </si>
  <si>
    <t>ремонт тепломережі відділень (поліклінічне, головний корпус, терапія)</t>
  </si>
  <si>
    <t>Благоустрій території (улаштування бруківки)</t>
  </si>
  <si>
    <t>Окремі заходи по реалізації державних (регіональних) програм, не віднесені до заходів розвитку інсуліни</t>
  </si>
  <si>
    <t xml:space="preserve">Програми забезпечення 
лікування хворих на цукровий діабет та 
нецукровий діабет на 2021 рік
</t>
  </si>
  <si>
    <t xml:space="preserve"> Директор КНП "Сторожинецька БЛІЛ"</t>
  </si>
  <si>
    <t xml:space="preserve">    Директор КНП "Сторожинецька БЛІЛ"</t>
  </si>
  <si>
    <t xml:space="preserve">Голова </t>
  </si>
  <si>
    <t xml:space="preserve">                                                    Ігор МАТЕЙЧУК</t>
  </si>
  <si>
    <t>Міська програма "Надання населенню вторинної медичної допомоги на 2021 рік "</t>
  </si>
  <si>
    <t>капітальний ремонт хірургічного, травматологічного, інфекційного відділення</t>
  </si>
  <si>
    <t>розроблення, проведення робіт</t>
  </si>
  <si>
    <t>вул. Видинівського, 22, м. Сторожинець, Чернівецька  обл., 59000</t>
  </si>
  <si>
    <t>03735-2-15-88-; 03735-2-10-51</t>
  </si>
  <si>
    <t xml:space="preserve"> </t>
  </si>
  <si>
    <t xml:space="preserve">_______ сесією мСторожинецької міської ради </t>
  </si>
  <si>
    <t>від ____________________2021р</t>
  </si>
  <si>
    <r>
      <t>ЗВІТ ПРО ВИКОНАННЯ ФІНАНСОВОГО ПЛАНУ ПІДПРИЄМСТВА НА</t>
    </r>
    <r>
      <rPr>
        <b/>
        <u/>
        <sz val="16"/>
        <rFont val="Times New Roman"/>
        <family val="1"/>
        <charset val="204"/>
      </rPr>
      <t xml:space="preserve"> 2022</t>
    </r>
    <r>
      <rPr>
        <b/>
        <sz val="16"/>
        <rFont val="Times New Roman"/>
        <family val="1"/>
        <charset val="204"/>
      </rPr>
      <t xml:space="preserve"> рік</t>
    </r>
  </si>
  <si>
    <t>Міська програма "Надання населенню вторинної медичної допомоги на 2023 рік "</t>
  </si>
  <si>
    <t>Дохід від реалізації послу</t>
  </si>
  <si>
    <t>Дохід (виручка) від реалізації продукції (товарів, робіт, послуг)(платні послуги)</t>
  </si>
  <si>
    <t xml:space="preserve">Грандова програма  «Зміцнення системи охорони здоров’я та збереження життя» (HealUkraine) </t>
  </si>
  <si>
    <t>Залучення коштів</t>
  </si>
  <si>
    <t>“Реконструкція бідувлі літ. «М» з незалежними до неї прибудовами КНП «Сторожинецька багатопрофільна лікарня інтенсивного лікування» по Вулиці Видинівського, 22 в м. Сторожинець Чернівецького району»»</t>
  </si>
  <si>
    <t xml:space="preserve">виконання робіт з будівництва (нового будівництва, реконструкції, реставрації, капітального ремонту) щодо проекту “Будівництво захисних споруд цивільного захисту (укриття) та патологоанатомічного відділення з паркінгом на місці будівлі Н-1(морг) КНП «Сторожинецька БЛІЛ» на Вулиці Видинівського, 22 в м. Сторожинець Чернівецького району» </t>
  </si>
  <si>
    <t>2024-2025</t>
  </si>
  <si>
    <t>кошти ДФРР</t>
  </si>
  <si>
    <t>інші джерела (місцевий бюджет)</t>
  </si>
  <si>
    <t>ПКД в в процесі виготовлення</t>
  </si>
  <si>
    <t>Реконструкція  частини 1 та 2  поверху поліклініки,  реконструкція реєстратури</t>
  </si>
  <si>
    <t xml:space="preserve">улаштування системи кондиціонування </t>
  </si>
  <si>
    <t>капітальний ремонт  дитячого та терапевтичного відділень</t>
  </si>
  <si>
    <t>улаштування сонячних батерей</t>
  </si>
  <si>
    <t>улаштування дорожнього покриття (для підїзду транспорту) до кожного з корпусів та покращення доступності приміщень</t>
  </si>
  <si>
    <r>
      <t>ФІНАНСОВИЙ ПЛАН ПІДПРИЄМСТВА НА</t>
    </r>
    <r>
      <rPr>
        <b/>
        <u/>
        <sz val="16"/>
        <rFont val="Times New Roman"/>
        <family val="1"/>
        <charset val="204"/>
      </rPr>
      <t xml:space="preserve"> 2024</t>
    </r>
    <r>
      <rPr>
        <b/>
        <sz val="16"/>
        <rFont val="Times New Roman"/>
        <family val="1"/>
        <charset val="204"/>
      </rPr>
      <t xml:space="preserve"> рік</t>
    </r>
  </si>
  <si>
    <t>до фінансового плану на 2024 рік</t>
  </si>
  <si>
    <t xml:space="preserve">виконання робіт з будівництва (нового будівництва, реконструкції, реставрації, капітального ремонту) щодо проекту “Капітальний ремонт будівель КНП «Сторожинецька БЛІЛ» та облаштування споруд цивільного захисту (укриття) Сторожинецької міської ради по вулиці Видинівського 22 в м. Сторожинець Чернівецького району» </t>
  </si>
  <si>
    <t>ПКД виготовлено та зареєстровано</t>
  </si>
  <si>
    <t>Проєкт</t>
  </si>
  <si>
    <t>ЗАТВЕРДЖЕНО</t>
  </si>
  <si>
    <t xml:space="preserve">рішенням XXXIII позачергової сесії </t>
  </si>
  <si>
    <t>Сторожинецької міської ради VIII скликання</t>
  </si>
  <si>
    <t>від 22.09.2023 року №    33/2023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</si>
</sst>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₴_-;\-* #,##0.00\ _₴_-;_-* &quot;-&quot;??\ 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_(* #,##0.0_);_(* \(#,##0.0\);_(* &quot;-&quot;??_);_(@_)"/>
    <numFmt numFmtId="179" formatCode="_(* #,##0_);_(* \(#,##0\);_(* &quot;-&quot;??_);_(@_)"/>
    <numFmt numFmtId="180" formatCode="_-* #,##0.0\ _₴_-;\-* #,##0.0\ _₴_-;_-* &quot;-&quot;?\ _₴_-;_-@_-"/>
    <numFmt numFmtId="181" formatCode="_-* #,##0.0\ _г_р_н_._-;\-* #,##0.0\ _г_р_н_._-;_-* &quot;-&quot;??\ _г_р_н_._-;_-@_-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i/>
      <sz val="20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6"/>
      <color theme="0"/>
      <name val="Times New Roman"/>
      <family val="1"/>
      <charset val="204"/>
    </font>
    <font>
      <u/>
      <sz val="16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2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2" fillId="24" borderId="9" applyNumberFormat="0" applyFont="0" applyAlignment="0" applyProtection="0"/>
    <xf numFmtId="4" fontId="49" fillId="25" borderId="3">
      <alignment horizontal="right" vertical="center"/>
      <protection locked="0"/>
    </xf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3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4" borderId="9" applyNumberFormat="0" applyFont="0" applyAlignment="0" applyProtection="0"/>
    <xf numFmtId="0" fontId="12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7" fontId="67" fillId="22" borderId="12" applyFill="0" applyBorder="0">
      <alignment horizontal="center" vertical="center" wrapText="1"/>
      <protection locked="0"/>
    </xf>
    <xf numFmtId="172" fontId="68" fillId="0" borderId="0">
      <alignment wrapText="1"/>
    </xf>
    <xf numFmtId="172" fontId="35" fillId="0" borderId="0">
      <alignment wrapText="1"/>
    </xf>
  </cellStyleXfs>
  <cellXfs count="27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9" fontId="4" fillId="28" borderId="3" xfId="0" applyNumberFormat="1" applyFont="1" applyFill="1" applyBorder="1" applyAlignment="1">
      <alignment horizontal="center" vertical="center" wrapText="1"/>
    </xf>
    <xf numFmtId="179" fontId="5" fillId="28" borderId="3" xfId="0" applyNumberFormat="1" applyFont="1" applyFill="1" applyBorder="1" applyAlignment="1">
      <alignment horizontal="center" vertical="center" wrapText="1"/>
    </xf>
    <xf numFmtId="170" fontId="5" fillId="28" borderId="3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178" fontId="4" fillId="28" borderId="3" xfId="0" applyNumberFormat="1" applyFont="1" applyFill="1" applyBorder="1" applyAlignment="1">
      <alignment horizontal="center" vertical="center" wrapText="1"/>
    </xf>
    <xf numFmtId="178" fontId="5" fillId="28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/>
    <xf numFmtId="0" fontId="77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3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28" borderId="3" xfId="0" applyNumberFormat="1" applyFont="1" applyFill="1" applyBorder="1" applyAlignment="1">
      <alignment horizontal="center" vertical="center" wrapText="1"/>
    </xf>
    <xf numFmtId="2" fontId="5" fillId="29" borderId="3" xfId="0" applyNumberFormat="1" applyFont="1" applyFill="1" applyBorder="1" applyAlignment="1">
      <alignment horizontal="center" vertical="center" wrapText="1"/>
    </xf>
    <xf numFmtId="2" fontId="4" fillId="28" borderId="3" xfId="0" applyNumberFormat="1" applyFont="1" applyFill="1" applyBorder="1" applyAlignment="1">
      <alignment horizontal="center" vertical="center" wrapText="1"/>
    </xf>
    <xf numFmtId="2" fontId="4" fillId="25" borderId="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181" fontId="9" fillId="0" borderId="0" xfId="346" applyNumberFormat="1" applyFont="1" applyFill="1" applyBorder="1" applyAlignment="1">
      <alignment horizontal="right" wrapText="1"/>
    </xf>
    <xf numFmtId="181" fontId="81" fillId="0" borderId="0" xfId="346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79" fontId="81" fillId="28" borderId="3" xfId="0" applyNumberFormat="1" applyFont="1" applyFill="1" applyBorder="1" applyAlignment="1">
      <alignment horizontal="center" vertical="center" wrapText="1"/>
    </xf>
    <xf numFmtId="178" fontId="81" fillId="28" borderId="3" xfId="0" applyNumberFormat="1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0" quotePrefix="1" applyFont="1" applyFill="1" applyBorder="1" applyAlignment="1">
      <alignment horizontal="center" vertical="center"/>
    </xf>
    <xf numFmtId="2" fontId="5" fillId="30" borderId="3" xfId="0" applyNumberFormat="1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vertical="center"/>
    </xf>
    <xf numFmtId="0" fontId="71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179" fontId="9" fillId="28" borderId="3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178" fontId="9" fillId="28" borderId="3" xfId="0" applyNumberFormat="1" applyFont="1" applyFill="1" applyBorder="1" applyAlignment="1">
      <alignment horizontal="center" vertical="center" wrapText="1"/>
    </xf>
    <xf numFmtId="178" fontId="9" fillId="0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84" fillId="0" borderId="0" xfId="0" applyFont="1"/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83" fillId="0" borderId="14" xfId="0" applyNumberFormat="1" applyFont="1" applyBorder="1" applyAlignment="1">
      <alignment vertical="center" wrapText="1"/>
    </xf>
    <xf numFmtId="3" fontId="83" fillId="0" borderId="16" xfId="0" applyNumberFormat="1" applyFont="1" applyBorder="1" applyAlignment="1">
      <alignment vertical="center" wrapText="1"/>
    </xf>
    <xf numFmtId="179" fontId="4" fillId="28" borderId="14" xfId="0" applyNumberFormat="1" applyFont="1" applyFill="1" applyBorder="1" applyAlignment="1">
      <alignment vertical="center" wrapText="1"/>
    </xf>
    <xf numFmtId="179" fontId="4" fillId="28" borderId="1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5" fillId="28" borderId="14" xfId="0" applyNumberFormat="1" applyFont="1" applyFill="1" applyBorder="1" applyAlignment="1">
      <alignment horizontal="center" vertical="center" wrapText="1"/>
    </xf>
    <xf numFmtId="179" fontId="5" fillId="28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83" fillId="0" borderId="14" xfId="0" applyNumberFormat="1" applyFont="1" applyBorder="1" applyAlignment="1">
      <alignment horizontal="center" vertical="center" wrapText="1"/>
    </xf>
    <xf numFmtId="3" fontId="83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quotePrefix="1" applyFont="1" applyFill="1" applyBorder="1" applyAlignment="1">
      <alignment horizontal="center" vertical="center"/>
    </xf>
    <xf numFmtId="2" fontId="5" fillId="31" borderId="3" xfId="0" applyNumberFormat="1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left" vertical="center" wrapText="1"/>
    </xf>
    <xf numFmtId="0" fontId="7" fillId="31" borderId="3" xfId="0" quotePrefix="1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14" xfId="0" applyFont="1" applyFill="1" applyBorder="1" applyAlignment="1">
      <alignment horizontal="left" vertical="center" wrapText="1"/>
    </xf>
    <xf numFmtId="0" fontId="7" fillId="31" borderId="15" xfId="0" applyFont="1" applyFill="1" applyBorder="1" applyAlignment="1">
      <alignment horizontal="center" vertical="center"/>
    </xf>
    <xf numFmtId="2" fontId="5" fillId="31" borderId="15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/>
    </xf>
    <xf numFmtId="2" fontId="4" fillId="31" borderId="3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left" vertical="center" wrapText="1"/>
    </xf>
    <xf numFmtId="0" fontId="5" fillId="31" borderId="3" xfId="0" quotePrefix="1" applyNumberFormat="1" applyFont="1" applyFill="1" applyBorder="1" applyAlignment="1">
      <alignment horizontal="center" vertical="center" wrapText="1"/>
    </xf>
    <xf numFmtId="0" fontId="7" fillId="31" borderId="3" xfId="0" applyNumberFormat="1" applyFont="1" applyFill="1" applyBorder="1" applyAlignment="1">
      <alignment horizontal="center" vertical="center" wrapText="1"/>
    </xf>
    <xf numFmtId="0" fontId="7" fillId="31" borderId="3" xfId="0" quotePrefix="1" applyNumberFormat="1" applyFont="1" applyFill="1" applyBorder="1" applyAlignment="1">
      <alignment horizontal="center" vertical="center" wrapText="1"/>
    </xf>
    <xf numFmtId="0" fontId="7" fillId="31" borderId="3" xfId="0" applyNumberFormat="1" applyFont="1" applyFill="1" applyBorder="1" applyAlignment="1">
      <alignment horizontal="center" vertical="center"/>
    </xf>
    <xf numFmtId="0" fontId="5" fillId="31" borderId="3" xfId="0" applyNumberFormat="1" applyFont="1" applyFill="1" applyBorder="1" applyAlignment="1">
      <alignment horizontal="center" vertical="center"/>
    </xf>
    <xf numFmtId="0" fontId="4" fillId="31" borderId="3" xfId="0" quotePrefix="1" applyFont="1" applyFill="1" applyBorder="1" applyAlignment="1">
      <alignment horizontal="center" vertical="center"/>
    </xf>
    <xf numFmtId="2" fontId="4" fillId="31" borderId="15" xfId="0" applyNumberFormat="1" applyFont="1" applyFill="1" applyBorder="1" applyAlignment="1">
      <alignment vertical="center" wrapText="1"/>
    </xf>
    <xf numFmtId="2" fontId="5" fillId="31" borderId="3" xfId="0" applyNumberFormat="1" applyFont="1" applyFill="1" applyBorder="1" applyAlignment="1">
      <alignment vertical="center" wrapText="1"/>
    </xf>
    <xf numFmtId="0" fontId="4" fillId="31" borderId="0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31" borderId="14" xfId="0" applyFont="1" applyFill="1" applyBorder="1" applyAlignment="1">
      <alignment horizontal="left" vertical="center" wrapText="1"/>
    </xf>
    <xf numFmtId="0" fontId="4" fillId="31" borderId="15" xfId="0" applyFont="1" applyFill="1" applyBorder="1" applyAlignment="1">
      <alignment horizontal="left" vertical="center" wrapText="1"/>
    </xf>
    <xf numFmtId="0" fontId="4" fillId="31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1" fillId="0" borderId="14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4" fillId="28" borderId="14" xfId="0" applyNumberFormat="1" applyFont="1" applyFill="1" applyBorder="1" applyAlignment="1">
      <alignment horizontal="center" vertical="center" wrapText="1"/>
    </xf>
    <xf numFmtId="2" fontId="4" fillId="28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9" fontId="4" fillId="28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5" fillId="28" borderId="14" xfId="0" applyNumberFormat="1" applyFont="1" applyFill="1" applyBorder="1" applyAlignment="1">
      <alignment horizontal="center" vertical="center" wrapText="1"/>
    </xf>
    <xf numFmtId="179" fontId="5" fillId="28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Fill="1" applyBorder="1" applyAlignment="1">
      <alignment horizontal="left" vertical="center" wrapText="1"/>
    </xf>
    <xf numFmtId="3" fontId="81" fillId="0" borderId="15" xfId="0" applyNumberFormat="1" applyFont="1" applyFill="1" applyBorder="1" applyAlignment="1">
      <alignment horizontal="left" vertical="center" wrapText="1"/>
    </xf>
    <xf numFmtId="3" fontId="81" fillId="0" borderId="16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3" fontId="83" fillId="0" borderId="14" xfId="0" applyNumberFormat="1" applyFont="1" applyBorder="1" applyAlignment="1">
      <alignment horizontal="center" vertical="center" wrapText="1"/>
    </xf>
    <xf numFmtId="3" fontId="83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B323"/>
  <sheetViews>
    <sheetView tabSelected="1" view="pageBreakPreview" topLeftCell="A75" zoomScale="60" zoomScaleNormal="75" workbookViewId="0">
      <selection activeCell="A3" sqref="A3:I115"/>
    </sheetView>
  </sheetViews>
  <sheetFormatPr defaultColWidth="9.140625" defaultRowHeight="18.75"/>
  <cols>
    <col min="1" max="1" width="93.140625" style="3" customWidth="1"/>
    <col min="2" max="2" width="17.85546875" style="23" customWidth="1"/>
    <col min="3" max="3" width="16.5703125" style="23" customWidth="1"/>
    <col min="4" max="4" width="16.85546875" style="23" customWidth="1"/>
    <col min="5" max="5" width="17.42578125" style="3" customWidth="1"/>
    <col min="6" max="9" width="16.28515625" style="3" customWidth="1"/>
    <col min="10" max="10" width="9.140625" style="3"/>
    <col min="11" max="11" width="18.28515625" style="3" customWidth="1"/>
    <col min="12" max="12" width="16.28515625" style="3" customWidth="1"/>
    <col min="13" max="13" width="16.5703125" style="3" bestFit="1" customWidth="1"/>
    <col min="14" max="14" width="15.7109375" style="3" customWidth="1"/>
    <col min="15" max="15" width="16.5703125" style="3" bestFit="1" customWidth="1"/>
    <col min="16" max="16" width="13.7109375" style="3" bestFit="1" customWidth="1"/>
    <col min="17" max="17" width="9.140625" style="3"/>
    <col min="18" max="18" width="15.5703125" style="3" bestFit="1" customWidth="1"/>
    <col min="19" max="16384" width="9.140625" style="3"/>
  </cols>
  <sheetData>
    <row r="1" spans="1:9" ht="20.25">
      <c r="A1" s="77"/>
      <c r="B1" s="72"/>
      <c r="C1" s="72"/>
      <c r="D1" s="72"/>
      <c r="E1" s="77"/>
      <c r="F1" s="77"/>
      <c r="G1" s="77"/>
      <c r="H1" s="77"/>
      <c r="I1" s="124" t="s">
        <v>200</v>
      </c>
    </row>
    <row r="2" spans="1:9" ht="20.25">
      <c r="A2" s="77"/>
      <c r="B2" s="72"/>
      <c r="C2" s="72"/>
      <c r="D2" s="72"/>
      <c r="E2" s="77"/>
      <c r="F2" s="77"/>
      <c r="G2" s="77"/>
      <c r="H2" s="77"/>
      <c r="I2" s="77"/>
    </row>
    <row r="3" spans="1:9" ht="20.25">
      <c r="A3" s="77"/>
      <c r="B3" s="72"/>
      <c r="C3" s="72"/>
      <c r="D3" s="72"/>
      <c r="E3" s="77"/>
      <c r="F3" s="77"/>
      <c r="G3" s="77"/>
      <c r="H3" s="77"/>
      <c r="I3" s="77"/>
    </row>
    <row r="4" spans="1:9" ht="20.25">
      <c r="A4" s="128" t="s">
        <v>172</v>
      </c>
      <c r="B4" s="72"/>
      <c r="C4" s="72"/>
      <c r="D4" s="72"/>
      <c r="E4" s="77"/>
      <c r="F4" s="205" t="s">
        <v>225</v>
      </c>
      <c r="G4" s="206"/>
      <c r="H4" s="206"/>
      <c r="I4" s="206"/>
    </row>
    <row r="5" spans="1:9" ht="20.25" hidden="1">
      <c r="A5" s="128" t="s">
        <v>193</v>
      </c>
      <c r="B5" s="72"/>
      <c r="C5" s="72"/>
      <c r="D5" s="72"/>
      <c r="E5" s="77"/>
      <c r="F5" s="203" t="s">
        <v>175</v>
      </c>
      <c r="G5" s="207"/>
      <c r="H5" s="207"/>
      <c r="I5" s="207"/>
    </row>
    <row r="6" spans="1:9" ht="20.25" hidden="1">
      <c r="A6" s="128" t="s">
        <v>174</v>
      </c>
      <c r="B6" s="72"/>
      <c r="C6" s="72"/>
      <c r="D6" s="72"/>
      <c r="E6" s="77"/>
      <c r="F6" s="208"/>
      <c r="G6" s="207"/>
      <c r="H6" s="207"/>
      <c r="I6" s="207"/>
    </row>
    <row r="7" spans="1:9" ht="30" hidden="1" customHeight="1">
      <c r="A7" s="129" t="s">
        <v>194</v>
      </c>
      <c r="B7" s="72"/>
      <c r="C7" s="72"/>
      <c r="D7" s="72"/>
      <c r="E7" s="77"/>
      <c r="F7" s="209" t="s">
        <v>176</v>
      </c>
      <c r="G7" s="210"/>
      <c r="H7" s="210"/>
      <c r="I7" s="210"/>
    </row>
    <row r="8" spans="1:9" ht="24" hidden="1" customHeight="1">
      <c r="A8" s="128" t="s">
        <v>171</v>
      </c>
      <c r="B8" s="72"/>
      <c r="C8" s="72"/>
      <c r="D8" s="72"/>
      <c r="E8" s="77"/>
      <c r="F8" s="211" t="s">
        <v>109</v>
      </c>
      <c r="G8" s="207"/>
      <c r="H8" s="207"/>
      <c r="I8" s="207"/>
    </row>
    <row r="9" spans="1:9" ht="20.25" hidden="1">
      <c r="A9" s="130"/>
      <c r="B9" s="72"/>
      <c r="C9" s="72"/>
      <c r="D9" s="72"/>
      <c r="E9" s="77"/>
      <c r="F9" s="126"/>
      <c r="G9" s="126"/>
      <c r="H9" s="126"/>
      <c r="I9" s="126"/>
    </row>
    <row r="10" spans="1:9" ht="20.25" hidden="1">
      <c r="A10" s="77"/>
      <c r="B10" s="72"/>
      <c r="C10" s="72"/>
      <c r="D10" s="72"/>
      <c r="E10" s="77"/>
      <c r="F10" s="77"/>
      <c r="G10" s="77"/>
      <c r="H10" s="77"/>
      <c r="I10" s="77"/>
    </row>
    <row r="11" spans="1:9" ht="20.25">
      <c r="A11" s="126"/>
      <c r="B11" s="127"/>
      <c r="C11" s="127"/>
      <c r="D11" s="127"/>
      <c r="E11" s="126"/>
      <c r="F11" s="203" t="s">
        <v>226</v>
      </c>
      <c r="G11" s="203"/>
      <c r="H11" s="203"/>
      <c r="I11" s="203"/>
    </row>
    <row r="12" spans="1:9" ht="20.25">
      <c r="A12" s="126"/>
      <c r="B12" s="127"/>
      <c r="C12" s="127"/>
      <c r="D12" s="127"/>
      <c r="E12" s="126"/>
      <c r="F12" s="203" t="s">
        <v>227</v>
      </c>
      <c r="G12" s="203"/>
      <c r="H12" s="203"/>
      <c r="I12" s="203"/>
    </row>
    <row r="13" spans="1:9" ht="20.25">
      <c r="A13" s="126"/>
      <c r="B13" s="127"/>
      <c r="C13" s="127"/>
      <c r="D13" s="127"/>
      <c r="E13" s="126"/>
      <c r="F13" s="203" t="s">
        <v>228</v>
      </c>
      <c r="G13" s="204"/>
      <c r="H13" s="204"/>
      <c r="I13" s="204"/>
    </row>
    <row r="14" spans="1:9" ht="20.25">
      <c r="A14" s="126"/>
      <c r="B14" s="127"/>
      <c r="C14" s="127"/>
      <c r="D14" s="127"/>
      <c r="E14" s="126"/>
      <c r="F14" s="127"/>
      <c r="G14" s="127"/>
      <c r="H14" s="127"/>
      <c r="I14" s="127"/>
    </row>
    <row r="15" spans="1:9" ht="20.25">
      <c r="A15" s="126"/>
      <c r="B15" s="127"/>
      <c r="C15" s="127"/>
      <c r="D15" s="127"/>
      <c r="E15" s="126"/>
      <c r="F15" s="127"/>
      <c r="G15" s="127"/>
      <c r="H15" s="127"/>
      <c r="I15" s="127"/>
    </row>
    <row r="16" spans="1:9" ht="20.25">
      <c r="A16" s="126"/>
      <c r="B16" s="127"/>
      <c r="C16" s="127"/>
      <c r="D16" s="127"/>
      <c r="E16" s="126"/>
      <c r="F16" s="127"/>
      <c r="G16" s="127"/>
      <c r="H16" s="127"/>
      <c r="I16" s="127"/>
    </row>
    <row r="17" spans="1:9" ht="20.25">
      <c r="A17" s="126"/>
      <c r="B17" s="127"/>
      <c r="C17" s="127"/>
      <c r="D17" s="127"/>
      <c r="E17" s="126"/>
      <c r="F17" s="126"/>
      <c r="G17" s="126"/>
      <c r="H17" s="126"/>
      <c r="I17" s="126"/>
    </row>
    <row r="18" spans="1:9" ht="20.25">
      <c r="A18" s="77"/>
      <c r="B18" s="72"/>
      <c r="C18" s="72"/>
      <c r="D18" s="72"/>
      <c r="E18" s="77"/>
      <c r="F18" s="77"/>
      <c r="G18" s="77"/>
      <c r="H18" s="81" t="s">
        <v>224</v>
      </c>
      <c r="I18" s="87"/>
    </row>
    <row r="19" spans="1:9" ht="20.25">
      <c r="A19" s="77"/>
      <c r="B19" s="72"/>
      <c r="C19" s="72"/>
      <c r="D19" s="72"/>
      <c r="E19" s="77"/>
      <c r="F19" s="77"/>
      <c r="G19" s="77"/>
      <c r="H19" s="81" t="s">
        <v>88</v>
      </c>
      <c r="I19" s="118" t="s">
        <v>79</v>
      </c>
    </row>
    <row r="20" spans="1:9" ht="20.25">
      <c r="A20" s="77"/>
      <c r="B20" s="72"/>
      <c r="C20" s="72"/>
      <c r="D20" s="72"/>
      <c r="E20" s="77"/>
      <c r="F20" s="77"/>
      <c r="G20" s="77"/>
      <c r="H20" s="81" t="s">
        <v>89</v>
      </c>
      <c r="I20" s="87"/>
    </row>
    <row r="21" spans="1:9" ht="20.25">
      <c r="A21" s="77"/>
      <c r="B21" s="72"/>
      <c r="C21" s="72"/>
      <c r="D21" s="72"/>
      <c r="E21" s="77"/>
      <c r="F21" s="77"/>
      <c r="G21" s="77"/>
      <c r="H21" s="81" t="s">
        <v>90</v>
      </c>
      <c r="I21" s="87"/>
    </row>
    <row r="22" spans="1:9" ht="20.25">
      <c r="A22" s="77"/>
      <c r="B22" s="72"/>
      <c r="C22" s="72"/>
      <c r="D22" s="72"/>
      <c r="E22" s="77"/>
      <c r="F22" s="77"/>
      <c r="G22" s="77"/>
      <c r="H22" s="198" t="s">
        <v>91</v>
      </c>
      <c r="I22" s="199"/>
    </row>
    <row r="23" spans="1:9" ht="20.25">
      <c r="A23" s="77"/>
      <c r="B23" s="72"/>
      <c r="C23" s="72"/>
      <c r="D23" s="72"/>
      <c r="E23" s="77"/>
      <c r="F23" s="77"/>
      <c r="G23" s="77"/>
      <c r="H23" s="77"/>
      <c r="I23" s="77"/>
    </row>
    <row r="24" spans="1:9" ht="20.25">
      <c r="A24" s="201" t="s">
        <v>220</v>
      </c>
      <c r="B24" s="201"/>
      <c r="C24" s="201"/>
      <c r="D24" s="201"/>
      <c r="E24" s="201"/>
      <c r="F24" s="201"/>
      <c r="G24" s="201"/>
      <c r="H24" s="201"/>
      <c r="I24" s="201"/>
    </row>
    <row r="25" spans="1:9" ht="20.25">
      <c r="A25" s="77"/>
      <c r="B25" s="202"/>
      <c r="C25" s="202"/>
      <c r="D25" s="202"/>
      <c r="E25" s="202"/>
      <c r="F25" s="77"/>
      <c r="G25" s="77"/>
      <c r="H25" s="200" t="s">
        <v>52</v>
      </c>
      <c r="I25" s="200"/>
    </row>
    <row r="26" spans="1:9" ht="60.75" customHeight="1">
      <c r="A26" s="86" t="s">
        <v>8</v>
      </c>
      <c r="B26" s="182" t="s">
        <v>178</v>
      </c>
      <c r="C26" s="182"/>
      <c r="D26" s="182"/>
      <c r="E26" s="182"/>
      <c r="F26" s="182"/>
      <c r="G26" s="183"/>
      <c r="H26" s="81" t="s">
        <v>38</v>
      </c>
      <c r="I26" s="87" t="s">
        <v>177</v>
      </c>
    </row>
    <row r="27" spans="1:9" ht="32.25" customHeight="1">
      <c r="A27" s="86" t="s">
        <v>164</v>
      </c>
      <c r="B27" s="182" t="s">
        <v>179</v>
      </c>
      <c r="C27" s="182"/>
      <c r="D27" s="182"/>
      <c r="E27" s="182"/>
      <c r="F27" s="79"/>
      <c r="G27" s="80"/>
      <c r="H27" s="81" t="s">
        <v>37</v>
      </c>
      <c r="I27" s="87">
        <v>150</v>
      </c>
    </row>
    <row r="28" spans="1:9" ht="28.5" customHeight="1">
      <c r="A28" s="86" t="s">
        <v>10</v>
      </c>
      <c r="B28" s="182" t="s">
        <v>162</v>
      </c>
      <c r="C28" s="182"/>
      <c r="D28" s="182"/>
      <c r="E28" s="182"/>
      <c r="F28" s="79"/>
      <c r="G28" s="80"/>
      <c r="H28" s="81" t="s">
        <v>36</v>
      </c>
      <c r="I28" s="87">
        <v>74510100</v>
      </c>
    </row>
    <row r="29" spans="1:9" ht="30" customHeight="1">
      <c r="A29" s="86" t="s">
        <v>9</v>
      </c>
      <c r="B29" s="182" t="s">
        <v>163</v>
      </c>
      <c r="C29" s="182"/>
      <c r="D29" s="182"/>
      <c r="E29" s="182"/>
      <c r="F29" s="82"/>
      <c r="G29" s="83"/>
      <c r="H29" s="81" t="s">
        <v>4</v>
      </c>
      <c r="I29" s="87"/>
    </row>
    <row r="30" spans="1:9" ht="28.5" customHeight="1">
      <c r="A30" s="86" t="s">
        <v>173</v>
      </c>
      <c r="B30" s="182" t="s">
        <v>94</v>
      </c>
      <c r="C30" s="182"/>
      <c r="D30" s="182"/>
      <c r="E30" s="182"/>
      <c r="F30" s="182"/>
      <c r="G30" s="183"/>
      <c r="H30" s="81" t="s">
        <v>3</v>
      </c>
      <c r="I30" s="87"/>
    </row>
    <row r="31" spans="1:9" ht="32.25" customHeight="1">
      <c r="A31" s="86" t="s">
        <v>13</v>
      </c>
      <c r="B31" s="182" t="s">
        <v>156</v>
      </c>
      <c r="C31" s="182"/>
      <c r="D31" s="182"/>
      <c r="E31" s="182"/>
      <c r="F31" s="82"/>
      <c r="G31" s="84"/>
      <c r="H31" s="85" t="s">
        <v>5</v>
      </c>
      <c r="I31" s="87" t="s">
        <v>161</v>
      </c>
    </row>
    <row r="32" spans="1:9" ht="32.25" customHeight="1">
      <c r="A32" s="86" t="s">
        <v>32</v>
      </c>
      <c r="B32" s="182">
        <v>530</v>
      </c>
      <c r="C32" s="182"/>
      <c r="D32" s="182"/>
      <c r="E32" s="182"/>
      <c r="F32" s="78"/>
      <c r="G32" s="89"/>
      <c r="H32" s="91"/>
      <c r="I32" s="90"/>
    </row>
    <row r="33" spans="1:13" ht="29.25" customHeight="1">
      <c r="A33" s="86" t="s">
        <v>6</v>
      </c>
      <c r="B33" s="182" t="s">
        <v>198</v>
      </c>
      <c r="C33" s="182"/>
      <c r="D33" s="182"/>
      <c r="E33" s="182"/>
      <c r="F33" s="196"/>
      <c r="G33" s="197"/>
      <c r="H33" s="91"/>
      <c r="I33" s="83"/>
    </row>
    <row r="34" spans="1:13" ht="31.5" customHeight="1">
      <c r="A34" s="86" t="s">
        <v>7</v>
      </c>
      <c r="B34" s="182" t="s">
        <v>199</v>
      </c>
      <c r="C34" s="182"/>
      <c r="D34" s="182"/>
      <c r="E34" s="182"/>
      <c r="F34" s="82"/>
      <c r="G34" s="82"/>
      <c r="H34" s="88"/>
      <c r="I34" s="83"/>
    </row>
    <row r="35" spans="1:13" ht="33" customHeight="1">
      <c r="A35" s="86" t="s">
        <v>78</v>
      </c>
      <c r="B35" s="182" t="s">
        <v>180</v>
      </c>
      <c r="C35" s="182"/>
      <c r="D35" s="182"/>
      <c r="E35" s="182"/>
      <c r="F35" s="182"/>
      <c r="G35" s="79"/>
      <c r="H35" s="81"/>
      <c r="I35" s="80"/>
    </row>
    <row r="37" spans="1:13">
      <c r="A37" s="35"/>
      <c r="B37" s="37"/>
      <c r="C37" s="35"/>
      <c r="D37" s="35"/>
      <c r="E37" s="35"/>
      <c r="F37" s="35"/>
      <c r="G37" s="35"/>
      <c r="H37" s="35"/>
      <c r="I37" s="35" t="s">
        <v>94</v>
      </c>
    </row>
    <row r="38" spans="1:13" ht="36" customHeight="1">
      <c r="A38" s="195" t="s">
        <v>53</v>
      </c>
      <c r="B38" s="194" t="s">
        <v>11</v>
      </c>
      <c r="C38" s="194" t="s">
        <v>15</v>
      </c>
      <c r="D38" s="194" t="s">
        <v>170</v>
      </c>
      <c r="E38" s="194" t="s">
        <v>84</v>
      </c>
      <c r="F38" s="194" t="s">
        <v>42</v>
      </c>
      <c r="G38" s="194"/>
      <c r="H38" s="194"/>
      <c r="I38" s="194"/>
    </row>
    <row r="39" spans="1:13" ht="61.5" customHeight="1">
      <c r="A39" s="195"/>
      <c r="B39" s="194"/>
      <c r="C39" s="194"/>
      <c r="D39" s="194"/>
      <c r="E39" s="194"/>
      <c r="F39" s="14" t="s">
        <v>43</v>
      </c>
      <c r="G39" s="14" t="s">
        <v>44</v>
      </c>
      <c r="H39" s="14" t="s">
        <v>45</v>
      </c>
      <c r="I39" s="14" t="s">
        <v>20</v>
      </c>
    </row>
    <row r="40" spans="1:13" ht="18" customHeight="1">
      <c r="A40" s="140">
        <v>1</v>
      </c>
      <c r="B40" s="139">
        <v>2</v>
      </c>
      <c r="C40" s="139">
        <v>3</v>
      </c>
      <c r="D40" s="139">
        <v>4</v>
      </c>
      <c r="E40" s="139">
        <v>5</v>
      </c>
      <c r="F40" s="139">
        <v>6</v>
      </c>
      <c r="G40" s="139">
        <v>7</v>
      </c>
      <c r="H40" s="139">
        <v>8</v>
      </c>
      <c r="I40" s="139">
        <v>9</v>
      </c>
    </row>
    <row r="41" spans="1:13" ht="18" customHeight="1">
      <c r="A41" s="192" t="s">
        <v>86</v>
      </c>
      <c r="B41" s="192"/>
      <c r="C41" s="192"/>
      <c r="D41" s="192"/>
      <c r="E41" s="192"/>
      <c r="F41" s="192"/>
      <c r="G41" s="192"/>
      <c r="H41" s="192"/>
      <c r="I41" s="193"/>
    </row>
    <row r="42" spans="1:13" s="141" customFormat="1" ht="20.100000000000001" customHeight="1">
      <c r="A42" s="186" t="s">
        <v>97</v>
      </c>
      <c r="B42" s="186"/>
      <c r="C42" s="186"/>
      <c r="D42" s="186"/>
      <c r="E42" s="186"/>
      <c r="F42" s="186"/>
      <c r="G42" s="186"/>
      <c r="H42" s="186"/>
      <c r="I42" s="186"/>
    </row>
    <row r="43" spans="1:13" s="141" customFormat="1" ht="37.5">
      <c r="A43" s="161" t="s">
        <v>206</v>
      </c>
      <c r="B43" s="162">
        <v>100</v>
      </c>
      <c r="C43" s="163">
        <v>0</v>
      </c>
      <c r="D43" s="163">
        <v>193594.99999999997</v>
      </c>
      <c r="E43" s="163">
        <f t="shared" ref="E43:E51" si="0">SUM(F43:I43)</f>
        <v>239197.6</v>
      </c>
      <c r="F43" s="163">
        <v>59799.4</v>
      </c>
      <c r="G43" s="163">
        <v>59799.4</v>
      </c>
      <c r="H43" s="163">
        <v>59799.4</v>
      </c>
      <c r="I43" s="163">
        <v>59799.4</v>
      </c>
      <c r="K43" s="105"/>
      <c r="L43" s="105"/>
      <c r="M43" s="105"/>
    </row>
    <row r="44" spans="1:13" s="141" customFormat="1">
      <c r="A44" s="161" t="s">
        <v>205</v>
      </c>
      <c r="B44" s="162">
        <v>110</v>
      </c>
      <c r="C44" s="163"/>
      <c r="D44" s="163">
        <v>2000</v>
      </c>
      <c r="E44" s="163">
        <f t="shared" si="0"/>
        <v>2500</v>
      </c>
      <c r="F44" s="163">
        <v>625</v>
      </c>
      <c r="G44" s="163">
        <v>625</v>
      </c>
      <c r="H44" s="163">
        <v>625</v>
      </c>
      <c r="I44" s="163">
        <v>625</v>
      </c>
      <c r="K44" s="105"/>
    </row>
    <row r="45" spans="1:13" s="141" customFormat="1">
      <c r="A45" s="161" t="s">
        <v>93</v>
      </c>
      <c r="B45" s="162">
        <v>120</v>
      </c>
      <c r="C45" s="163">
        <f>SUM(C46:C48)</f>
        <v>0</v>
      </c>
      <c r="D45" s="163">
        <v>27045</v>
      </c>
      <c r="E45" s="163">
        <f t="shared" si="0"/>
        <v>57849.04</v>
      </c>
      <c r="F45" s="163">
        <f>F46+F48</f>
        <v>14412.26</v>
      </c>
      <c r="G45" s="163">
        <f t="shared" ref="G45:I45" si="1">G46+G48</f>
        <v>14412.26</v>
      </c>
      <c r="H45" s="163">
        <f t="shared" si="1"/>
        <v>14412.26</v>
      </c>
      <c r="I45" s="163">
        <f t="shared" si="1"/>
        <v>14612.26</v>
      </c>
      <c r="K45" s="106"/>
    </row>
    <row r="46" spans="1:13" s="141" customFormat="1" ht="37.5">
      <c r="A46" s="164" t="s">
        <v>204</v>
      </c>
      <c r="B46" s="165"/>
      <c r="C46" s="163"/>
      <c r="D46" s="163">
        <v>31313.39</v>
      </c>
      <c r="E46" s="163">
        <f t="shared" si="0"/>
        <v>57849.04</v>
      </c>
      <c r="F46" s="163">
        <v>14412.26</v>
      </c>
      <c r="G46" s="163">
        <v>14412.26</v>
      </c>
      <c r="H46" s="163">
        <v>14412.26</v>
      </c>
      <c r="I46" s="163">
        <v>14612.26</v>
      </c>
    </row>
    <row r="47" spans="1:13" s="147" customFormat="1" ht="37.5">
      <c r="A47" s="164" t="s">
        <v>207</v>
      </c>
      <c r="B47" s="165"/>
      <c r="C47" s="163"/>
      <c r="D47" s="163"/>
      <c r="E47" s="163">
        <f t="shared" si="0"/>
        <v>93787.25</v>
      </c>
      <c r="F47" s="163">
        <v>25162.25</v>
      </c>
      <c r="G47" s="163">
        <v>22875</v>
      </c>
      <c r="H47" s="163">
        <v>22875</v>
      </c>
      <c r="I47" s="163">
        <v>22875</v>
      </c>
    </row>
    <row r="48" spans="1:13" s="141" customFormat="1">
      <c r="A48" s="164"/>
      <c r="B48" s="165">
        <v>123</v>
      </c>
      <c r="C48" s="163"/>
      <c r="D48" s="163">
        <v>3017.5</v>
      </c>
      <c r="E48" s="163">
        <f t="shared" si="0"/>
        <v>0</v>
      </c>
      <c r="F48" s="163">
        <f>F68</f>
        <v>0</v>
      </c>
      <c r="G48" s="163">
        <f t="shared" ref="G48:I48" si="2">G68</f>
        <v>0</v>
      </c>
      <c r="H48" s="163">
        <f t="shared" si="2"/>
        <v>0</v>
      </c>
      <c r="I48" s="163">
        <f t="shared" si="2"/>
        <v>0</v>
      </c>
    </row>
    <row r="49" spans="1:28" s="117" customFormat="1">
      <c r="A49" s="161" t="s">
        <v>139</v>
      </c>
      <c r="B49" s="162">
        <v>130</v>
      </c>
      <c r="C49" s="163">
        <f>SUM(C50:C51)</f>
        <v>0</v>
      </c>
      <c r="D49" s="163">
        <v>200</v>
      </c>
      <c r="E49" s="163">
        <f t="shared" si="0"/>
        <v>360</v>
      </c>
      <c r="F49" s="163">
        <f>SUM(F50:F51)</f>
        <v>90</v>
      </c>
      <c r="G49" s="163">
        <f>SUM(G50:G51)</f>
        <v>90</v>
      </c>
      <c r="H49" s="163">
        <f>SUM(H50:H51)</f>
        <v>90</v>
      </c>
      <c r="I49" s="163">
        <f>SUM(I50:I51)</f>
        <v>90</v>
      </c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</row>
    <row r="50" spans="1:28" s="141" customFormat="1">
      <c r="A50" s="164" t="s">
        <v>140</v>
      </c>
      <c r="B50" s="166">
        <v>131</v>
      </c>
      <c r="C50" s="163"/>
      <c r="D50" s="163">
        <v>200</v>
      </c>
      <c r="E50" s="163">
        <f t="shared" si="0"/>
        <v>360</v>
      </c>
      <c r="F50" s="163">
        <v>90</v>
      </c>
      <c r="G50" s="163">
        <v>90</v>
      </c>
      <c r="H50" s="163">
        <v>90</v>
      </c>
      <c r="I50" s="163">
        <v>90</v>
      </c>
    </row>
    <row r="51" spans="1:28" s="141" customFormat="1">
      <c r="A51" s="164" t="s">
        <v>141</v>
      </c>
      <c r="B51" s="166">
        <v>132</v>
      </c>
      <c r="C51" s="163"/>
      <c r="D51" s="163">
        <v>0</v>
      </c>
      <c r="E51" s="163">
        <f t="shared" si="0"/>
        <v>0</v>
      </c>
      <c r="F51" s="163"/>
      <c r="G51" s="163"/>
      <c r="H51" s="163"/>
      <c r="I51" s="163"/>
    </row>
    <row r="52" spans="1:28" s="141" customFormat="1" hidden="1">
      <c r="A52" s="167"/>
      <c r="B52" s="168"/>
      <c r="C52" s="169"/>
      <c r="D52" s="169"/>
      <c r="E52" s="169">
        <f>E49+E46+E44+E43</f>
        <v>299906.64</v>
      </c>
      <c r="F52" s="169">
        <f>F49+F46+F44+F43</f>
        <v>74926.66</v>
      </c>
      <c r="G52" s="169">
        <f t="shared" ref="G52:I52" si="3">G49+G46+G44+G43</f>
        <v>74926.66</v>
      </c>
      <c r="H52" s="169">
        <f t="shared" si="3"/>
        <v>74926.66</v>
      </c>
      <c r="I52" s="169">
        <f t="shared" si="3"/>
        <v>75126.66</v>
      </c>
    </row>
    <row r="53" spans="1:28" s="2" customFormat="1" ht="20.100000000000001" customHeight="1">
      <c r="A53" s="189" t="s">
        <v>147</v>
      </c>
      <c r="B53" s="190"/>
      <c r="C53" s="190"/>
      <c r="D53" s="190"/>
      <c r="E53" s="190"/>
      <c r="F53" s="190"/>
      <c r="G53" s="190"/>
      <c r="H53" s="190"/>
      <c r="I53" s="191"/>
      <c r="K53" s="3"/>
      <c r="AA53" s="141"/>
    </row>
    <row r="54" spans="1:28" s="2" customFormat="1" ht="20.100000000000001" customHeight="1">
      <c r="A54" s="161" t="s">
        <v>122</v>
      </c>
      <c r="B54" s="170">
        <v>200</v>
      </c>
      <c r="C54" s="163"/>
      <c r="D54" s="171">
        <v>98000</v>
      </c>
      <c r="E54" s="171">
        <f t="shared" ref="E54:E70" si="4">SUM(F54:I54)</f>
        <v>98000</v>
      </c>
      <c r="F54" s="163">
        <v>24600</v>
      </c>
      <c r="G54" s="163">
        <v>24800</v>
      </c>
      <c r="H54" s="163">
        <v>24600</v>
      </c>
      <c r="I54" s="163">
        <v>24000</v>
      </c>
      <c r="K54" s="101"/>
      <c r="L54" s="100"/>
      <c r="M54" s="103"/>
      <c r="N54" s="103"/>
      <c r="O54" s="103"/>
      <c r="P54" s="107"/>
      <c r="R54" s="100"/>
    </row>
    <row r="55" spans="1:28" s="2" customFormat="1" ht="20.100000000000001" customHeight="1">
      <c r="A55" s="161" t="s">
        <v>123</v>
      </c>
      <c r="B55" s="170">
        <v>210</v>
      </c>
      <c r="C55" s="163"/>
      <c r="D55" s="171">
        <v>21560</v>
      </c>
      <c r="E55" s="171">
        <f t="shared" si="4"/>
        <v>21560</v>
      </c>
      <c r="F55" s="163">
        <f>F54*22/100</f>
        <v>5412</v>
      </c>
      <c r="G55" s="163">
        <f t="shared" ref="G55:I55" si="5">G54*22/100</f>
        <v>5456</v>
      </c>
      <c r="H55" s="163">
        <f t="shared" si="5"/>
        <v>5412</v>
      </c>
      <c r="I55" s="163">
        <f t="shared" si="5"/>
        <v>5280</v>
      </c>
      <c r="K55" s="101"/>
      <c r="L55" s="100"/>
      <c r="M55" s="103"/>
      <c r="N55" s="103"/>
      <c r="P55" s="107"/>
      <c r="R55" s="100"/>
    </row>
    <row r="56" spans="1:28" s="2" customFormat="1" ht="19.5" customHeight="1">
      <c r="A56" s="161" t="s">
        <v>124</v>
      </c>
      <c r="B56" s="170">
        <v>220</v>
      </c>
      <c r="C56" s="163"/>
      <c r="D56" s="171">
        <v>6000</v>
      </c>
      <c r="E56" s="171">
        <f t="shared" si="4"/>
        <v>6604.6</v>
      </c>
      <c r="F56" s="163">
        <v>1650.6</v>
      </c>
      <c r="G56" s="163">
        <v>1652</v>
      </c>
      <c r="H56" s="163">
        <v>1651</v>
      </c>
      <c r="I56" s="163">
        <v>1651</v>
      </c>
      <c r="K56" s="101"/>
      <c r="L56" s="100"/>
      <c r="M56" s="103"/>
      <c r="N56" s="103"/>
      <c r="P56" s="107"/>
      <c r="R56" s="100"/>
    </row>
    <row r="57" spans="1:28" s="2" customFormat="1" ht="20.100000000000001" customHeight="1">
      <c r="A57" s="161" t="s">
        <v>125</v>
      </c>
      <c r="B57" s="170">
        <v>230</v>
      </c>
      <c r="C57" s="163"/>
      <c r="D57" s="171">
        <v>45918.8</v>
      </c>
      <c r="E57" s="171">
        <f t="shared" si="4"/>
        <v>58863.1</v>
      </c>
      <c r="F57" s="163">
        <v>14715</v>
      </c>
      <c r="G57" s="163">
        <v>14716</v>
      </c>
      <c r="H57" s="163">
        <v>14716</v>
      </c>
      <c r="I57" s="163">
        <v>14716.1</v>
      </c>
      <c r="K57" s="101"/>
      <c r="L57" s="100"/>
      <c r="M57" s="103"/>
      <c r="N57" s="103"/>
      <c r="P57" s="107"/>
      <c r="R57" s="100"/>
    </row>
    <row r="58" spans="1:28" s="2" customFormat="1" ht="20.100000000000001" customHeight="1">
      <c r="A58" s="161" t="s">
        <v>126</v>
      </c>
      <c r="B58" s="170">
        <v>240</v>
      </c>
      <c r="C58" s="163"/>
      <c r="D58" s="171">
        <v>3000</v>
      </c>
      <c r="E58" s="171">
        <f t="shared" si="4"/>
        <v>4308</v>
      </c>
      <c r="F58" s="163">
        <v>1077</v>
      </c>
      <c r="G58" s="163">
        <v>1077</v>
      </c>
      <c r="H58" s="163">
        <v>1077</v>
      </c>
      <c r="I58" s="163">
        <v>1077</v>
      </c>
      <c r="K58" s="101"/>
      <c r="L58" s="100"/>
      <c r="M58" s="103"/>
      <c r="N58" s="103"/>
      <c r="P58" s="107"/>
      <c r="R58" s="100"/>
    </row>
    <row r="59" spans="1:28" s="2" customFormat="1" ht="20.100000000000001" customHeight="1">
      <c r="A59" s="161" t="s">
        <v>127</v>
      </c>
      <c r="B59" s="170">
        <v>250</v>
      </c>
      <c r="C59" s="163"/>
      <c r="D59" s="171">
        <v>6000</v>
      </c>
      <c r="E59" s="171">
        <f t="shared" si="4"/>
        <v>8000</v>
      </c>
      <c r="F59" s="163">
        <v>2000</v>
      </c>
      <c r="G59" s="163">
        <v>2000</v>
      </c>
      <c r="H59" s="163">
        <v>2000</v>
      </c>
      <c r="I59" s="163">
        <v>2000</v>
      </c>
      <c r="K59" s="102"/>
      <c r="L59" s="100"/>
      <c r="M59" s="103"/>
      <c r="N59" s="103"/>
      <c r="P59" s="107"/>
      <c r="R59" s="100"/>
    </row>
    <row r="60" spans="1:28" s="2" customFormat="1" ht="20.100000000000001" customHeight="1">
      <c r="A60" s="161" t="s">
        <v>128</v>
      </c>
      <c r="B60" s="170">
        <v>260</v>
      </c>
      <c r="C60" s="163"/>
      <c r="D60" s="171">
        <v>255</v>
      </c>
      <c r="E60" s="171">
        <f t="shared" si="4"/>
        <v>862.5</v>
      </c>
      <c r="F60" s="163">
        <v>215.6</v>
      </c>
      <c r="G60" s="163">
        <v>215.6</v>
      </c>
      <c r="H60" s="163">
        <v>215.7</v>
      </c>
      <c r="I60" s="163">
        <v>215.6</v>
      </c>
      <c r="K60" s="102"/>
      <c r="L60" s="100"/>
      <c r="M60" s="103"/>
      <c r="N60" s="103"/>
      <c r="P60" s="107"/>
      <c r="R60" s="100"/>
    </row>
    <row r="61" spans="1:28" s="2" customFormat="1" ht="20.100000000000001" customHeight="1">
      <c r="A61" s="161" t="s">
        <v>135</v>
      </c>
      <c r="B61" s="170">
        <v>270</v>
      </c>
      <c r="C61" s="163">
        <f>C62+C63+C64+C65+C66+C67</f>
        <v>0</v>
      </c>
      <c r="D61" s="171">
        <v>7084</v>
      </c>
      <c r="E61" s="171">
        <f>SUM(F61:I61)</f>
        <v>14101.699999999999</v>
      </c>
      <c r="F61" s="163">
        <f>F62+F63+F64+F65+F66</f>
        <v>5391.3</v>
      </c>
      <c r="G61" s="163">
        <f t="shared" ref="G61:I61" si="6">G62+G63+G64+G65+G66</f>
        <v>2366.3000000000002</v>
      </c>
      <c r="H61" s="163">
        <f t="shared" si="6"/>
        <v>1816.3</v>
      </c>
      <c r="I61" s="163">
        <f t="shared" si="6"/>
        <v>4527.7999999999993</v>
      </c>
      <c r="K61" s="102"/>
      <c r="L61" s="100"/>
      <c r="M61" s="103"/>
      <c r="N61" s="103"/>
      <c r="P61" s="107"/>
    </row>
    <row r="62" spans="1:28" s="2" customFormat="1" ht="20.100000000000001" customHeight="1">
      <c r="A62" s="164" t="s">
        <v>129</v>
      </c>
      <c r="B62" s="170">
        <v>271</v>
      </c>
      <c r="C62" s="163"/>
      <c r="D62" s="171">
        <v>2465</v>
      </c>
      <c r="E62" s="171">
        <f t="shared" si="4"/>
        <v>4110.8</v>
      </c>
      <c r="F62" s="163">
        <v>1900</v>
      </c>
      <c r="G62" s="163">
        <v>350</v>
      </c>
      <c r="H62" s="163">
        <v>0</v>
      </c>
      <c r="I62" s="163">
        <v>1860.8</v>
      </c>
      <c r="K62" s="101"/>
      <c r="L62" s="100"/>
      <c r="M62" s="103"/>
      <c r="N62" s="103"/>
      <c r="P62" s="107"/>
      <c r="R62" s="100"/>
    </row>
    <row r="63" spans="1:28" s="2" customFormat="1" ht="20.100000000000001" customHeight="1">
      <c r="A63" s="164" t="s">
        <v>130</v>
      </c>
      <c r="B63" s="170">
        <v>272</v>
      </c>
      <c r="C63" s="163"/>
      <c r="D63" s="171">
        <v>649</v>
      </c>
      <c r="E63" s="171">
        <f t="shared" si="4"/>
        <v>665.2</v>
      </c>
      <c r="F63" s="163">
        <v>166.3</v>
      </c>
      <c r="G63" s="163">
        <v>166.3</v>
      </c>
      <c r="H63" s="163">
        <v>166.3</v>
      </c>
      <c r="I63" s="163">
        <v>166.3</v>
      </c>
      <c r="K63" s="101"/>
      <c r="L63" s="100"/>
      <c r="M63" s="103"/>
      <c r="N63" s="103"/>
      <c r="P63" s="107"/>
      <c r="R63" s="100"/>
    </row>
    <row r="64" spans="1:28" s="2" customFormat="1" ht="20.100000000000001" customHeight="1">
      <c r="A64" s="164" t="s">
        <v>131</v>
      </c>
      <c r="B64" s="170">
        <v>273</v>
      </c>
      <c r="C64" s="163"/>
      <c r="D64" s="171">
        <v>3650</v>
      </c>
      <c r="E64" s="171">
        <f t="shared" si="4"/>
        <v>9325.7000000000007</v>
      </c>
      <c r="F64" s="163">
        <v>3325</v>
      </c>
      <c r="G64" s="163">
        <v>1850</v>
      </c>
      <c r="H64" s="163">
        <v>1650</v>
      </c>
      <c r="I64" s="163">
        <v>2500.6999999999998</v>
      </c>
      <c r="K64" s="101"/>
      <c r="L64" s="100"/>
      <c r="M64" s="103"/>
      <c r="N64" s="103"/>
      <c r="P64" s="107"/>
      <c r="R64" s="100"/>
    </row>
    <row r="65" spans="1:18" s="2" customFormat="1" ht="20.100000000000001" customHeight="1">
      <c r="A65" s="164" t="s">
        <v>132</v>
      </c>
      <c r="B65" s="170">
        <v>274</v>
      </c>
      <c r="C65" s="163"/>
      <c r="D65" s="171">
        <v>320</v>
      </c>
      <c r="E65" s="171">
        <f t="shared" si="4"/>
        <v>0</v>
      </c>
      <c r="F65" s="163"/>
      <c r="G65" s="163"/>
      <c r="H65" s="163"/>
      <c r="I65" s="163"/>
      <c r="K65" s="101"/>
      <c r="L65" s="100"/>
      <c r="M65" s="103"/>
      <c r="N65" s="103"/>
      <c r="P65" s="107"/>
      <c r="R65" s="100"/>
    </row>
    <row r="66" spans="1:18" s="2" customFormat="1" ht="20.100000000000001" customHeight="1">
      <c r="A66" s="164" t="s">
        <v>133</v>
      </c>
      <c r="B66" s="170">
        <v>275</v>
      </c>
      <c r="C66" s="163"/>
      <c r="D66" s="171">
        <v>0</v>
      </c>
      <c r="E66" s="171">
        <f t="shared" si="4"/>
        <v>0</v>
      </c>
      <c r="F66" s="163"/>
      <c r="G66" s="163"/>
      <c r="H66" s="163"/>
      <c r="I66" s="163"/>
      <c r="K66" s="101"/>
      <c r="L66" s="100"/>
      <c r="M66" s="103"/>
      <c r="N66" s="103"/>
      <c r="P66" s="107"/>
      <c r="R66" s="100"/>
    </row>
    <row r="67" spans="1:18" s="2" customFormat="1" ht="20.100000000000001" customHeight="1">
      <c r="A67" s="164" t="s">
        <v>134</v>
      </c>
      <c r="B67" s="170">
        <v>276</v>
      </c>
      <c r="C67" s="163"/>
      <c r="D67" s="171">
        <v>0</v>
      </c>
      <c r="E67" s="171">
        <f t="shared" si="4"/>
        <v>0</v>
      </c>
      <c r="F67" s="163"/>
      <c r="G67" s="163"/>
      <c r="H67" s="163"/>
      <c r="I67" s="163"/>
      <c r="K67" s="101"/>
      <c r="L67" s="100"/>
      <c r="M67" s="103"/>
      <c r="N67" s="103"/>
      <c r="P67" s="107"/>
    </row>
    <row r="68" spans="1:18" s="2" customFormat="1" ht="37.5" customHeight="1">
      <c r="A68" s="161" t="s">
        <v>189</v>
      </c>
      <c r="B68" s="170">
        <v>280</v>
      </c>
      <c r="C68" s="163"/>
      <c r="D68" s="171">
        <v>7950</v>
      </c>
      <c r="E68" s="171">
        <f t="shared" si="4"/>
        <v>0</v>
      </c>
      <c r="F68" s="163"/>
      <c r="G68" s="163"/>
      <c r="H68" s="163"/>
      <c r="I68" s="163"/>
      <c r="K68" s="102"/>
      <c r="L68" s="100"/>
      <c r="M68" s="103"/>
      <c r="N68" s="103"/>
      <c r="P68" s="107"/>
      <c r="R68" s="100"/>
    </row>
    <row r="69" spans="1:18" s="2" customFormat="1" ht="20.100000000000001" customHeight="1">
      <c r="A69" s="161" t="s">
        <v>136</v>
      </c>
      <c r="B69" s="170">
        <v>290</v>
      </c>
      <c r="C69" s="163"/>
      <c r="D69" s="171">
        <v>660</v>
      </c>
      <c r="E69" s="171">
        <f t="shared" si="4"/>
        <v>602.20000000000005</v>
      </c>
      <c r="F69" s="163">
        <v>150.5</v>
      </c>
      <c r="G69" s="163">
        <v>150.6</v>
      </c>
      <c r="H69" s="163">
        <v>150.5</v>
      </c>
      <c r="I69" s="163">
        <v>150.6</v>
      </c>
      <c r="K69" s="101"/>
      <c r="L69" s="100"/>
      <c r="M69" s="103"/>
      <c r="N69" s="103"/>
      <c r="P69" s="107"/>
      <c r="R69" s="100"/>
    </row>
    <row r="70" spans="1:18" s="2" customFormat="1" ht="20.100000000000001" customHeight="1">
      <c r="A70" s="161" t="s">
        <v>137</v>
      </c>
      <c r="B70" s="170">
        <v>300</v>
      </c>
      <c r="C70" s="163"/>
      <c r="D70" s="171">
        <v>0</v>
      </c>
      <c r="E70" s="171">
        <f t="shared" si="4"/>
        <v>4355.6000000000004</v>
      </c>
      <c r="F70" s="163">
        <v>1088.9000000000001</v>
      </c>
      <c r="G70" s="163">
        <v>1088.9000000000001</v>
      </c>
      <c r="H70" s="163">
        <v>1088.9000000000001</v>
      </c>
      <c r="I70" s="163">
        <v>1088.9000000000001</v>
      </c>
      <c r="L70" s="100"/>
      <c r="M70" s="103"/>
      <c r="N70" s="103"/>
      <c r="P70" s="107"/>
      <c r="R70" s="100"/>
    </row>
    <row r="71" spans="1:18" s="2" customFormat="1" ht="20.100000000000001" customHeight="1">
      <c r="A71" s="161" t="s">
        <v>143</v>
      </c>
      <c r="B71" s="170">
        <v>320</v>
      </c>
      <c r="C71" s="163"/>
      <c r="D71" s="171">
        <v>0</v>
      </c>
      <c r="E71" s="171">
        <f>SUM(F71:I71)</f>
        <v>0</v>
      </c>
      <c r="F71" s="163"/>
      <c r="G71" s="163"/>
      <c r="H71" s="163"/>
      <c r="I71" s="163"/>
    </row>
    <row r="72" spans="1:18" s="2" customFormat="1" ht="19.5" customHeight="1">
      <c r="A72" s="161"/>
      <c r="B72" s="170">
        <v>321</v>
      </c>
      <c r="C72" s="163"/>
      <c r="D72" s="171"/>
      <c r="E72" s="171"/>
      <c r="F72" s="163"/>
      <c r="G72" s="163"/>
      <c r="H72" s="163"/>
      <c r="I72" s="163"/>
      <c r="K72" s="104"/>
      <c r="L72" s="100"/>
    </row>
    <row r="73" spans="1:18" s="2" customFormat="1" ht="19.5" customHeight="1">
      <c r="A73" s="161" t="s">
        <v>138</v>
      </c>
      <c r="B73" s="170">
        <v>330</v>
      </c>
      <c r="C73" s="171">
        <f>SUM(C54:C61)+SUM(C68:C71)</f>
        <v>0</v>
      </c>
      <c r="D73" s="171">
        <v>196427.8</v>
      </c>
      <c r="E73" s="171">
        <f>SUM(F73:I73)</f>
        <v>217257.7</v>
      </c>
      <c r="F73" s="171">
        <f>SUM(F54:F61)+SUM(F68:F71)</f>
        <v>56300.9</v>
      </c>
      <c r="G73" s="171">
        <f>SUM(G54:G61)+SUM(G68:G71)</f>
        <v>53522.400000000001</v>
      </c>
      <c r="H73" s="171">
        <f>SUM(H54:H61)+SUM(H68:H71)</f>
        <v>52727.4</v>
      </c>
      <c r="I73" s="171">
        <f>SUM(I54:I61)+SUM(I68:I71)</f>
        <v>54707</v>
      </c>
    </row>
    <row r="74" spans="1:18" s="2" customFormat="1" ht="19.5" customHeight="1">
      <c r="A74" s="189" t="s">
        <v>144</v>
      </c>
      <c r="B74" s="190"/>
      <c r="C74" s="190"/>
      <c r="D74" s="190"/>
      <c r="E74" s="190"/>
      <c r="F74" s="190"/>
      <c r="G74" s="190"/>
      <c r="H74" s="190"/>
      <c r="I74" s="191"/>
      <c r="K74" s="107"/>
    </row>
    <row r="75" spans="1:18" s="2" customFormat="1" ht="19.5" customHeight="1">
      <c r="A75" s="161" t="s">
        <v>145</v>
      </c>
      <c r="B75" s="170">
        <v>400</v>
      </c>
      <c r="C75" s="163">
        <f>C56+C57+C58+C61</f>
        <v>0</v>
      </c>
      <c r="D75" s="163">
        <f t="shared" ref="D75:E79" si="7">SUM(E75:H75)</f>
        <v>145782.9</v>
      </c>
      <c r="E75" s="163">
        <f t="shared" si="7"/>
        <v>83877.399999999994</v>
      </c>
      <c r="F75" s="163">
        <f>F56+F57+F58+F61</f>
        <v>22833.899999999998</v>
      </c>
      <c r="G75" s="163">
        <f>G56+G57+G58+G61</f>
        <v>19811.3</v>
      </c>
      <c r="H75" s="163">
        <f>H56+H57+H58+H61</f>
        <v>19260.3</v>
      </c>
      <c r="I75" s="163">
        <f>I56+I57+I58+I61</f>
        <v>21971.899999999998</v>
      </c>
    </row>
    <row r="76" spans="1:18" s="2" customFormat="1" ht="19.5" customHeight="1">
      <c r="A76" s="161" t="s">
        <v>146</v>
      </c>
      <c r="B76" s="170">
        <v>410</v>
      </c>
      <c r="C76" s="163">
        <f>C54</f>
        <v>0</v>
      </c>
      <c r="D76" s="163">
        <f t="shared" si="7"/>
        <v>172000</v>
      </c>
      <c r="E76" s="163">
        <f t="shared" si="7"/>
        <v>98000</v>
      </c>
      <c r="F76" s="163">
        <f t="shared" ref="F76:I77" si="8">F54</f>
        <v>24600</v>
      </c>
      <c r="G76" s="163">
        <f t="shared" si="8"/>
        <v>24800</v>
      </c>
      <c r="H76" s="163">
        <f t="shared" si="8"/>
        <v>24600</v>
      </c>
      <c r="I76" s="163">
        <f t="shared" si="8"/>
        <v>24000</v>
      </c>
    </row>
    <row r="77" spans="1:18" s="2" customFormat="1" ht="19.5" customHeight="1">
      <c r="A77" s="161" t="s">
        <v>148</v>
      </c>
      <c r="B77" s="170">
        <v>420</v>
      </c>
      <c r="C77" s="163">
        <f>C55</f>
        <v>0</v>
      </c>
      <c r="D77" s="163">
        <f t="shared" si="7"/>
        <v>37840</v>
      </c>
      <c r="E77" s="163">
        <f t="shared" si="7"/>
        <v>21560</v>
      </c>
      <c r="F77" s="163">
        <f t="shared" si="8"/>
        <v>5412</v>
      </c>
      <c r="G77" s="163">
        <f t="shared" si="8"/>
        <v>5456</v>
      </c>
      <c r="H77" s="163">
        <f t="shared" si="8"/>
        <v>5412</v>
      </c>
      <c r="I77" s="163">
        <f t="shared" si="8"/>
        <v>5280</v>
      </c>
    </row>
    <row r="78" spans="1:18" s="2" customFormat="1" ht="19.5" customHeight="1">
      <c r="A78" s="161" t="s">
        <v>149</v>
      </c>
      <c r="B78" s="170">
        <v>440</v>
      </c>
      <c r="C78" s="163">
        <f>C59+C60+C68+C69+C70+C71</f>
        <v>0</v>
      </c>
      <c r="D78" s="163">
        <f t="shared" si="7"/>
        <v>24185.5</v>
      </c>
      <c r="E78" s="163">
        <f t="shared" si="7"/>
        <v>13820.300000000001</v>
      </c>
      <c r="F78" s="163">
        <f>F59+F60+F68+F69+F70+F71</f>
        <v>3455</v>
      </c>
      <c r="G78" s="163">
        <f>G59+G60+G68+G69+G70+G71</f>
        <v>3455.1</v>
      </c>
      <c r="H78" s="163">
        <f>H59+H60+H68+H69+H70+H71</f>
        <v>3455.1</v>
      </c>
      <c r="I78" s="163">
        <f>I59+I60+I68+I69+I70+I71</f>
        <v>3455.1</v>
      </c>
    </row>
    <row r="79" spans="1:18" s="2" customFormat="1" ht="18" customHeight="1">
      <c r="A79" s="161" t="s">
        <v>150</v>
      </c>
      <c r="B79" s="170">
        <v>450</v>
      </c>
      <c r="C79" s="171">
        <f>SUM(C75:C78)</f>
        <v>0</v>
      </c>
      <c r="D79" s="171">
        <f t="shared" si="7"/>
        <v>379808.4</v>
      </c>
      <c r="E79" s="171">
        <f t="shared" si="7"/>
        <v>217257.69999999998</v>
      </c>
      <c r="F79" s="171">
        <f>SUM(F75:F78)</f>
        <v>56300.899999999994</v>
      </c>
      <c r="G79" s="171">
        <f>SUM(G75:G78)</f>
        <v>53522.400000000001</v>
      </c>
      <c r="H79" s="171">
        <f>SUM(H75:H78)</f>
        <v>52727.4</v>
      </c>
      <c r="I79" s="171">
        <f>SUM(I75:I78)</f>
        <v>54706.999999999993</v>
      </c>
    </row>
    <row r="80" spans="1:18" s="2" customFormat="1" ht="20.100000000000001" customHeight="1">
      <c r="A80" s="189" t="s">
        <v>99</v>
      </c>
      <c r="B80" s="190"/>
      <c r="C80" s="190"/>
      <c r="D80" s="190"/>
      <c r="E80" s="190"/>
      <c r="F80" s="190"/>
      <c r="G80" s="190"/>
      <c r="H80" s="190"/>
      <c r="I80" s="191"/>
    </row>
    <row r="81" spans="1:11" s="2" customFormat="1" ht="20.100000000000001" customHeight="1">
      <c r="A81" s="161" t="s">
        <v>111</v>
      </c>
      <c r="B81" s="170">
        <v>500</v>
      </c>
      <c r="C81" s="171">
        <f>SUM(C82)</f>
        <v>0</v>
      </c>
      <c r="D81" s="171">
        <v>0</v>
      </c>
      <c r="E81" s="171">
        <f>SUM(F81:I81)</f>
        <v>0</v>
      </c>
      <c r="F81" s="171">
        <f>SUM(F82)</f>
        <v>0</v>
      </c>
      <c r="G81" s="171">
        <f>SUM(G82)</f>
        <v>0</v>
      </c>
      <c r="H81" s="171">
        <f>SUM(H82)</f>
        <v>0</v>
      </c>
      <c r="I81" s="171">
        <f>SUM(I82)</f>
        <v>0</v>
      </c>
    </row>
    <row r="82" spans="1:11" s="2" customFormat="1" ht="20.100000000000001" customHeight="1">
      <c r="A82" s="161" t="s">
        <v>98</v>
      </c>
      <c r="B82" s="166">
        <v>501</v>
      </c>
      <c r="C82" s="163"/>
      <c r="D82" s="163">
        <v>0</v>
      </c>
      <c r="E82" s="163">
        <f>SUM(F82:I82)</f>
        <v>0</v>
      </c>
      <c r="F82" s="163"/>
      <c r="G82" s="163"/>
      <c r="H82" s="163"/>
      <c r="I82" s="163"/>
    </row>
    <row r="83" spans="1:11" s="2" customFormat="1" ht="19.5" customHeight="1">
      <c r="A83" s="172" t="s">
        <v>96</v>
      </c>
      <c r="B83" s="173">
        <v>510</v>
      </c>
      <c r="C83" s="171">
        <f>SUM(C84:C89)</f>
        <v>0</v>
      </c>
      <c r="D83" s="171">
        <v>46581</v>
      </c>
      <c r="E83" s="171">
        <f t="shared" ref="E83:E89" si="9">SUM(F83:I83)</f>
        <v>172713</v>
      </c>
      <c r="F83" s="171">
        <f>SUM(F84:F89)</f>
        <v>43177.75</v>
      </c>
      <c r="G83" s="171">
        <f>SUM(G84:G89)</f>
        <v>43177.75</v>
      </c>
      <c r="H83" s="171">
        <f>SUM(H84:H89)</f>
        <v>43179.75</v>
      </c>
      <c r="I83" s="171">
        <f>SUM(I84:I89)</f>
        <v>43177.75</v>
      </c>
    </row>
    <row r="84" spans="1:11" s="2" customFormat="1" ht="20.100000000000001" customHeight="1">
      <c r="A84" s="161" t="s">
        <v>0</v>
      </c>
      <c r="B84" s="174">
        <v>511</v>
      </c>
      <c r="C84" s="163"/>
      <c r="D84" s="171">
        <v>0</v>
      </c>
      <c r="E84" s="171">
        <f t="shared" si="9"/>
        <v>121331</v>
      </c>
      <c r="F84" s="163">
        <v>30332.75</v>
      </c>
      <c r="G84" s="163">
        <v>30332.75</v>
      </c>
      <c r="H84" s="163">
        <v>30332.75</v>
      </c>
      <c r="I84" s="163">
        <v>30332.75</v>
      </c>
    </row>
    <row r="85" spans="1:11" s="2" customFormat="1" ht="20.100000000000001" customHeight="1">
      <c r="A85" s="161" t="s">
        <v>1</v>
      </c>
      <c r="B85" s="175">
        <v>512</v>
      </c>
      <c r="C85" s="163"/>
      <c r="D85" s="171">
        <v>28881</v>
      </c>
      <c r="E85" s="171">
        <f t="shared" si="9"/>
        <v>29882</v>
      </c>
      <c r="F85" s="163">
        <f>'1.2. Інша інфо_2'!AB8</f>
        <v>7470</v>
      </c>
      <c r="G85" s="163">
        <f>'1.2. Інша інфо_2'!AC8</f>
        <v>7470</v>
      </c>
      <c r="H85" s="163">
        <f>'1.2. Інша інфо_2'!AD8</f>
        <v>7472</v>
      </c>
      <c r="I85" s="163">
        <f>'1.2. Інша інфо_2'!AE8</f>
        <v>7470</v>
      </c>
    </row>
    <row r="86" spans="1:11" s="2" customFormat="1" ht="20.100000000000001" customHeight="1">
      <c r="A86" s="161" t="s">
        <v>14</v>
      </c>
      <c r="B86" s="174">
        <v>513</v>
      </c>
      <c r="C86" s="163"/>
      <c r="D86" s="171">
        <v>0</v>
      </c>
      <c r="E86" s="171">
        <f t="shared" si="9"/>
        <v>0</v>
      </c>
      <c r="F86" s="163"/>
      <c r="G86" s="163"/>
      <c r="H86" s="163"/>
      <c r="I86" s="163"/>
    </row>
    <row r="87" spans="1:11" s="2" customFormat="1" ht="20.100000000000001" customHeight="1">
      <c r="A87" s="161" t="s">
        <v>2</v>
      </c>
      <c r="B87" s="175">
        <v>514</v>
      </c>
      <c r="C87" s="163"/>
      <c r="D87" s="171">
        <v>0</v>
      </c>
      <c r="E87" s="171">
        <f t="shared" si="9"/>
        <v>0</v>
      </c>
      <c r="F87" s="163"/>
      <c r="G87" s="163"/>
      <c r="H87" s="163"/>
      <c r="I87" s="163"/>
    </row>
    <row r="88" spans="1:11" s="2" customFormat="1" ht="33" customHeight="1">
      <c r="A88" s="161" t="s">
        <v>19</v>
      </c>
      <c r="B88" s="174">
        <v>515</v>
      </c>
      <c r="C88" s="163"/>
      <c r="D88" s="171">
        <v>0</v>
      </c>
      <c r="E88" s="171">
        <f t="shared" si="9"/>
        <v>0</v>
      </c>
      <c r="F88" s="163"/>
      <c r="G88" s="163"/>
      <c r="H88" s="163"/>
      <c r="I88" s="163"/>
      <c r="K88" s="103"/>
    </row>
    <row r="89" spans="1:11" s="2" customFormat="1" ht="20.100000000000001" customHeight="1">
      <c r="A89" s="161" t="s">
        <v>70</v>
      </c>
      <c r="B89" s="176">
        <v>516</v>
      </c>
      <c r="C89" s="163"/>
      <c r="D89" s="171">
        <v>17700</v>
      </c>
      <c r="E89" s="171">
        <f t="shared" si="9"/>
        <v>21500</v>
      </c>
      <c r="F89" s="163">
        <v>5375</v>
      </c>
      <c r="G89" s="163">
        <v>5375</v>
      </c>
      <c r="H89" s="163">
        <v>5375</v>
      </c>
      <c r="I89" s="163">
        <v>5375</v>
      </c>
    </row>
    <row r="90" spans="1:11" s="2" customFormat="1" ht="20.100000000000001" customHeight="1">
      <c r="A90" s="189" t="s">
        <v>110</v>
      </c>
      <c r="B90" s="190"/>
      <c r="C90" s="190"/>
      <c r="D90" s="190"/>
      <c r="E90" s="190"/>
      <c r="F90" s="190"/>
      <c r="G90" s="190"/>
      <c r="H90" s="190"/>
      <c r="I90" s="191"/>
    </row>
    <row r="91" spans="1:11" s="2" customFormat="1" ht="20.100000000000001" customHeight="1">
      <c r="A91" s="161" t="s">
        <v>112</v>
      </c>
      <c r="B91" s="177">
        <v>600</v>
      </c>
      <c r="C91" s="171">
        <f>SUM(C92:C95)</f>
        <v>0</v>
      </c>
      <c r="D91" s="171">
        <v>0</v>
      </c>
      <c r="E91" s="171">
        <f t="shared" ref="E91:E99" si="10">SUM(F91:I91)</f>
        <v>0</v>
      </c>
      <c r="F91" s="171">
        <f>SUM(F92:F95)</f>
        <v>0</v>
      </c>
      <c r="G91" s="171">
        <f>SUM(G92:G95)</f>
        <v>0</v>
      </c>
      <c r="H91" s="171">
        <f>SUM(H92:H95)</f>
        <v>0</v>
      </c>
      <c r="I91" s="171">
        <f>SUM(I92:I95)</f>
        <v>0</v>
      </c>
    </row>
    <row r="92" spans="1:11" s="2" customFormat="1" ht="20.100000000000001" customHeight="1">
      <c r="A92" s="164" t="s">
        <v>113</v>
      </c>
      <c r="B92" s="176">
        <v>601</v>
      </c>
      <c r="C92" s="163"/>
      <c r="D92" s="163">
        <v>0</v>
      </c>
      <c r="E92" s="163">
        <f t="shared" si="10"/>
        <v>0</v>
      </c>
      <c r="F92" s="163"/>
      <c r="G92" s="163"/>
      <c r="H92" s="163"/>
      <c r="I92" s="163"/>
    </row>
    <row r="93" spans="1:11" s="2" customFormat="1" ht="20.100000000000001" customHeight="1">
      <c r="A93" s="164" t="s">
        <v>114</v>
      </c>
      <c r="B93" s="176">
        <v>602</v>
      </c>
      <c r="C93" s="163"/>
      <c r="D93" s="163">
        <v>0</v>
      </c>
      <c r="E93" s="163">
        <f t="shared" si="10"/>
        <v>0</v>
      </c>
      <c r="F93" s="163"/>
      <c r="G93" s="163"/>
      <c r="H93" s="163"/>
      <c r="I93" s="163"/>
    </row>
    <row r="94" spans="1:11" s="2" customFormat="1" ht="20.100000000000001" customHeight="1">
      <c r="A94" s="164" t="s">
        <v>115</v>
      </c>
      <c r="B94" s="176">
        <v>603</v>
      </c>
      <c r="C94" s="163"/>
      <c r="D94" s="163">
        <v>0</v>
      </c>
      <c r="E94" s="163">
        <f t="shared" si="10"/>
        <v>0</v>
      </c>
      <c r="F94" s="163"/>
      <c r="G94" s="163"/>
      <c r="H94" s="163"/>
      <c r="I94" s="163"/>
    </row>
    <row r="95" spans="1:11" s="2" customFormat="1" ht="20.100000000000001" customHeight="1">
      <c r="A95" s="161" t="s">
        <v>116</v>
      </c>
      <c r="B95" s="177">
        <v>610</v>
      </c>
      <c r="C95" s="163"/>
      <c r="D95" s="163">
        <v>0</v>
      </c>
      <c r="E95" s="163">
        <f t="shared" si="10"/>
        <v>0</v>
      </c>
      <c r="F95" s="163"/>
      <c r="G95" s="163"/>
      <c r="H95" s="163"/>
      <c r="I95" s="163"/>
    </row>
    <row r="96" spans="1:11" s="2" customFormat="1" ht="20.100000000000001" customHeight="1">
      <c r="A96" s="161" t="s">
        <v>117</v>
      </c>
      <c r="B96" s="177">
        <v>620</v>
      </c>
      <c r="C96" s="171">
        <f>SUM(C97:C100)</f>
        <v>0</v>
      </c>
      <c r="D96" s="171">
        <v>0</v>
      </c>
      <c r="E96" s="171">
        <f t="shared" si="10"/>
        <v>0</v>
      </c>
      <c r="F96" s="171">
        <f>SUM(F97:F100)</f>
        <v>0</v>
      </c>
      <c r="G96" s="171">
        <f>SUM(G97:G100)</f>
        <v>0</v>
      </c>
      <c r="H96" s="171">
        <f>SUM(H97:H100)</f>
        <v>0</v>
      </c>
      <c r="I96" s="171">
        <f>SUM(I97:I100)</f>
        <v>0</v>
      </c>
    </row>
    <row r="97" spans="1:12" s="2" customFormat="1" ht="20.100000000000001" customHeight="1">
      <c r="A97" s="164" t="s">
        <v>113</v>
      </c>
      <c r="B97" s="176">
        <v>621</v>
      </c>
      <c r="C97" s="163"/>
      <c r="D97" s="163">
        <v>0</v>
      </c>
      <c r="E97" s="163">
        <f t="shared" si="10"/>
        <v>0</v>
      </c>
      <c r="F97" s="163"/>
      <c r="G97" s="163"/>
      <c r="H97" s="163"/>
      <c r="I97" s="163"/>
    </row>
    <row r="98" spans="1:12" s="2" customFormat="1" ht="20.100000000000001" customHeight="1">
      <c r="A98" s="164" t="s">
        <v>114</v>
      </c>
      <c r="B98" s="176">
        <v>622</v>
      </c>
      <c r="C98" s="163"/>
      <c r="D98" s="163">
        <v>0</v>
      </c>
      <c r="E98" s="163">
        <f t="shared" si="10"/>
        <v>0</v>
      </c>
      <c r="F98" s="163"/>
      <c r="G98" s="163"/>
      <c r="H98" s="163"/>
      <c r="I98" s="163"/>
      <c r="K98" s="3"/>
    </row>
    <row r="99" spans="1:12" s="2" customFormat="1" ht="20.100000000000001" customHeight="1">
      <c r="A99" s="164" t="s">
        <v>115</v>
      </c>
      <c r="B99" s="176">
        <v>623</v>
      </c>
      <c r="C99" s="163"/>
      <c r="D99" s="163">
        <v>0</v>
      </c>
      <c r="E99" s="163">
        <f t="shared" si="10"/>
        <v>0</v>
      </c>
      <c r="F99" s="163"/>
      <c r="G99" s="163"/>
      <c r="H99" s="163"/>
      <c r="I99" s="163"/>
      <c r="J99" s="3"/>
      <c r="K99" s="3"/>
    </row>
    <row r="100" spans="1:12" s="2" customFormat="1" ht="20.100000000000001" customHeight="1">
      <c r="A100" s="161" t="s">
        <v>74</v>
      </c>
      <c r="B100" s="177">
        <v>630</v>
      </c>
      <c r="C100" s="163"/>
      <c r="D100" s="163">
        <v>0</v>
      </c>
      <c r="E100" s="163">
        <f>SUM(F100:I100)</f>
        <v>0</v>
      </c>
      <c r="F100" s="163"/>
      <c r="G100" s="163"/>
      <c r="H100" s="163"/>
      <c r="I100" s="163"/>
      <c r="J100" s="3"/>
      <c r="K100" s="3"/>
      <c r="L100" s="3"/>
    </row>
    <row r="101" spans="1:12" ht="20.100000000000001" customHeight="1">
      <c r="A101" s="172" t="s">
        <v>12</v>
      </c>
      <c r="B101" s="178">
        <v>700</v>
      </c>
      <c r="C101" s="171">
        <f>C43+C44+C45+C49+C81+C91</f>
        <v>0</v>
      </c>
      <c r="D101" s="171">
        <v>252177.5</v>
      </c>
      <c r="E101" s="171">
        <f>SUM(F101:I101)</f>
        <v>393693.89</v>
      </c>
      <c r="F101" s="171">
        <f>F43+F44+F45+F49+F81+F91+F47</f>
        <v>100088.91</v>
      </c>
      <c r="G101" s="171">
        <f t="shared" ref="G101:I101" si="11">G43+G44+G45+G49+G81+G91+G47</f>
        <v>97801.66</v>
      </c>
      <c r="H101" s="171">
        <f t="shared" si="11"/>
        <v>97801.66</v>
      </c>
      <c r="I101" s="171">
        <f t="shared" si="11"/>
        <v>98001.66</v>
      </c>
    </row>
    <row r="102" spans="1:12" ht="20.100000000000001" customHeight="1">
      <c r="A102" s="172" t="s">
        <v>33</v>
      </c>
      <c r="B102" s="178">
        <v>800</v>
      </c>
      <c r="C102" s="171">
        <f>C73+C96+C83</f>
        <v>0</v>
      </c>
      <c r="D102" s="171">
        <v>243008.8</v>
      </c>
      <c r="E102" s="171">
        <f>SUM(F102:I102)</f>
        <v>389970.69999999995</v>
      </c>
      <c r="F102" s="171">
        <f>F73+F96+F83</f>
        <v>99478.65</v>
      </c>
      <c r="G102" s="171">
        <f>G73+G96+G83</f>
        <v>96700.15</v>
      </c>
      <c r="H102" s="171">
        <f>H73+H96+H83</f>
        <v>95907.15</v>
      </c>
      <c r="I102" s="171">
        <f>I73+I96+I83</f>
        <v>97884.75</v>
      </c>
    </row>
    <row r="103" spans="1:12" ht="19.5" customHeight="1">
      <c r="A103" s="161" t="s">
        <v>101</v>
      </c>
      <c r="B103" s="162">
        <v>850</v>
      </c>
      <c r="C103" s="163">
        <f>C101+C102</f>
        <v>0</v>
      </c>
      <c r="D103" s="163">
        <v>9168.7000000000116</v>
      </c>
      <c r="E103" s="163">
        <f>SUM(F103:I103)</f>
        <v>3723.1900000000314</v>
      </c>
      <c r="F103" s="163">
        <f>F101-F102</f>
        <v>610.26000000000931</v>
      </c>
      <c r="G103" s="163">
        <f>G101-G102</f>
        <v>1101.5100000000093</v>
      </c>
      <c r="H103" s="163">
        <f>H101-H102</f>
        <v>1894.5100000000093</v>
      </c>
      <c r="I103" s="163">
        <f>I101-I102</f>
        <v>116.91000000000349</v>
      </c>
    </row>
    <row r="104" spans="1:12" ht="19.5" customHeight="1">
      <c r="A104" s="189" t="s">
        <v>102</v>
      </c>
      <c r="B104" s="190"/>
      <c r="C104" s="179"/>
      <c r="D104" s="179"/>
      <c r="E104" s="171"/>
      <c r="F104" s="171" t="s">
        <v>105</v>
      </c>
      <c r="G104" s="171" t="s">
        <v>106</v>
      </c>
      <c r="H104" s="171" t="s">
        <v>103</v>
      </c>
      <c r="I104" s="171" t="s">
        <v>104</v>
      </c>
    </row>
    <row r="105" spans="1:12" ht="19.5" customHeight="1">
      <c r="A105" s="161" t="s">
        <v>118</v>
      </c>
      <c r="B105" s="162">
        <v>900</v>
      </c>
      <c r="C105" s="163"/>
      <c r="D105" s="163"/>
      <c r="E105" s="163"/>
      <c r="F105" s="180">
        <v>537</v>
      </c>
      <c r="G105" s="180">
        <v>528</v>
      </c>
      <c r="H105" s="180">
        <v>523</v>
      </c>
      <c r="I105" s="180">
        <v>523</v>
      </c>
    </row>
    <row r="106" spans="1:12" ht="19.5" customHeight="1">
      <c r="A106" s="161" t="s">
        <v>151</v>
      </c>
      <c r="B106" s="162">
        <v>910</v>
      </c>
      <c r="C106" s="163"/>
      <c r="D106" s="163"/>
      <c r="E106" s="163"/>
      <c r="F106" s="163">
        <v>76327.899999999994</v>
      </c>
      <c r="G106" s="163">
        <f>F106+G85</f>
        <v>83797.899999999994</v>
      </c>
      <c r="H106" s="163">
        <f>G106+H85</f>
        <v>91269.9</v>
      </c>
      <c r="I106" s="163">
        <f>H106+I85</f>
        <v>98739.9</v>
      </c>
    </row>
    <row r="107" spans="1:12" ht="19.5" customHeight="1">
      <c r="A107" s="161" t="s">
        <v>107</v>
      </c>
      <c r="B107" s="162">
        <v>920</v>
      </c>
      <c r="C107" s="163"/>
      <c r="D107" s="163"/>
      <c r="E107" s="163"/>
      <c r="F107" s="163"/>
      <c r="G107" s="163"/>
      <c r="H107" s="163"/>
      <c r="I107" s="163"/>
    </row>
    <row r="108" spans="1:12" ht="19.5" customHeight="1">
      <c r="A108" s="161" t="s">
        <v>119</v>
      </c>
      <c r="B108" s="162">
        <v>930</v>
      </c>
      <c r="C108" s="163"/>
      <c r="D108" s="163"/>
      <c r="E108" s="163"/>
      <c r="F108" s="163"/>
      <c r="G108" s="163"/>
      <c r="H108" s="163"/>
      <c r="I108" s="163"/>
    </row>
    <row r="109" spans="1:12" ht="19.5" customHeight="1">
      <c r="A109" s="161" t="s">
        <v>152</v>
      </c>
      <c r="B109" s="162">
        <v>940</v>
      </c>
      <c r="C109" s="163"/>
      <c r="D109" s="163"/>
      <c r="E109" s="163"/>
      <c r="F109" s="163"/>
      <c r="G109" s="163"/>
      <c r="H109" s="163"/>
      <c r="I109" s="163"/>
    </row>
    <row r="110" spans="1:12" ht="19.5" customHeight="1">
      <c r="A110" s="161" t="s">
        <v>153</v>
      </c>
      <c r="B110" s="162">
        <v>950</v>
      </c>
      <c r="C110" s="163"/>
      <c r="D110" s="163"/>
      <c r="E110" s="163"/>
      <c r="F110" s="163"/>
      <c r="G110" s="163"/>
      <c r="H110" s="163"/>
      <c r="I110" s="163"/>
    </row>
    <row r="111" spans="1:12" ht="19.5" customHeight="1">
      <c r="A111" s="26"/>
      <c r="B111" s="1"/>
      <c r="C111" s="67"/>
      <c r="D111" s="67"/>
      <c r="E111" s="67"/>
      <c r="F111" s="67"/>
      <c r="G111" s="67"/>
      <c r="H111" s="67"/>
      <c r="I111" s="67"/>
    </row>
    <row r="112" spans="1:12" ht="19.5" customHeight="1">
      <c r="A112" s="26"/>
      <c r="B112" s="1"/>
      <c r="C112" s="67"/>
      <c r="D112" s="67"/>
      <c r="E112" s="67"/>
      <c r="F112" s="67"/>
      <c r="G112" s="67"/>
      <c r="H112" s="67"/>
      <c r="I112" s="67"/>
      <c r="K112" s="2"/>
    </row>
    <row r="113" spans="1:12" ht="19.5" customHeight="1">
      <c r="A113" s="142" t="s">
        <v>191</v>
      </c>
      <c r="C113" s="30"/>
      <c r="D113" s="27"/>
      <c r="E113" s="27"/>
      <c r="F113" s="27"/>
      <c r="G113" s="27"/>
      <c r="H113" s="27"/>
      <c r="I113" s="27"/>
      <c r="J113" s="2"/>
    </row>
    <row r="114" spans="1:12" ht="20.100000000000001" customHeight="1">
      <c r="A114" s="138" t="s">
        <v>49</v>
      </c>
      <c r="B114" s="1"/>
      <c r="C114" s="187" t="s">
        <v>50</v>
      </c>
      <c r="D114" s="187"/>
      <c r="E114" s="187"/>
      <c r="F114" s="13"/>
      <c r="G114" s="188" t="s">
        <v>180</v>
      </c>
      <c r="H114" s="188"/>
      <c r="I114" s="188"/>
      <c r="L114" s="2"/>
    </row>
    <row r="115" spans="1:12" s="2" customFormat="1" ht="20.100000000000001" customHeight="1">
      <c r="A115" s="26"/>
      <c r="B115" s="3"/>
      <c r="C115" s="184" t="s">
        <v>66</v>
      </c>
      <c r="D115" s="184"/>
      <c r="E115" s="184"/>
      <c r="F115" s="25"/>
      <c r="G115" s="185" t="s">
        <v>31</v>
      </c>
      <c r="H115" s="185"/>
      <c r="I115" s="185"/>
      <c r="J115" s="3"/>
      <c r="K115" s="3"/>
      <c r="L115" s="3"/>
    </row>
    <row r="116" spans="1:12" ht="20.100000000000001" customHeight="1">
      <c r="A116" s="26"/>
      <c r="C116" s="30"/>
      <c r="D116" s="27"/>
      <c r="E116" s="27"/>
      <c r="F116" s="27"/>
      <c r="G116" s="27"/>
      <c r="H116" s="27"/>
      <c r="I116" s="27"/>
    </row>
    <row r="117" spans="1:12">
      <c r="A117" s="26"/>
      <c r="C117" s="30"/>
      <c r="D117" s="27"/>
      <c r="E117" s="27"/>
      <c r="F117" s="27"/>
      <c r="G117" s="27"/>
      <c r="H117" s="27"/>
      <c r="I117" s="27"/>
    </row>
    <row r="118" spans="1:12">
      <c r="A118" s="26"/>
      <c r="C118" s="30"/>
      <c r="D118" s="27"/>
      <c r="E118" s="27"/>
      <c r="F118" s="27"/>
      <c r="G118" s="27"/>
      <c r="H118" s="27"/>
      <c r="I118" s="27"/>
    </row>
    <row r="119" spans="1:12">
      <c r="A119" s="26"/>
      <c r="C119" s="30"/>
      <c r="D119" s="27"/>
      <c r="E119" s="27"/>
      <c r="F119" s="27"/>
      <c r="G119" s="27"/>
      <c r="H119" s="27"/>
      <c r="I119" s="27"/>
    </row>
    <row r="120" spans="1:12">
      <c r="A120" s="26"/>
      <c r="C120" s="30"/>
      <c r="D120" s="27"/>
      <c r="E120" s="27"/>
      <c r="F120" s="27"/>
      <c r="G120" s="27"/>
      <c r="H120" s="27"/>
      <c r="I120" s="27"/>
    </row>
    <row r="121" spans="1:12">
      <c r="A121" s="26"/>
      <c r="C121" s="30"/>
      <c r="D121" s="27"/>
      <c r="E121" s="27"/>
      <c r="F121" s="27"/>
      <c r="G121" s="27"/>
      <c r="H121" s="27"/>
      <c r="I121" s="27"/>
    </row>
    <row r="122" spans="1:12">
      <c r="A122" s="26"/>
      <c r="C122" s="30"/>
      <c r="D122" s="27"/>
      <c r="E122" s="27"/>
      <c r="F122" s="27"/>
      <c r="G122" s="27"/>
      <c r="H122" s="27"/>
      <c r="I122" s="27"/>
    </row>
    <row r="123" spans="1:12">
      <c r="A123" s="26"/>
      <c r="C123" s="30"/>
      <c r="D123" s="27"/>
      <c r="E123" s="27"/>
      <c r="F123" s="27"/>
      <c r="G123" s="27"/>
      <c r="H123" s="27"/>
      <c r="I123" s="27"/>
    </row>
    <row r="124" spans="1:12">
      <c r="A124" s="26"/>
      <c r="C124" s="30"/>
      <c r="D124" s="27"/>
      <c r="E124" s="27"/>
      <c r="F124" s="27"/>
      <c r="G124" s="27"/>
      <c r="H124" s="27"/>
      <c r="I124" s="27"/>
    </row>
    <row r="125" spans="1:12">
      <c r="A125" s="26"/>
      <c r="C125" s="30"/>
      <c r="D125" s="27"/>
      <c r="E125" s="27"/>
      <c r="F125" s="27"/>
      <c r="G125" s="27"/>
      <c r="H125" s="27"/>
      <c r="I125" s="27"/>
    </row>
    <row r="126" spans="1:12">
      <c r="A126" s="26"/>
      <c r="C126" s="30"/>
      <c r="D126" s="27"/>
      <c r="E126" s="27"/>
      <c r="F126" s="27"/>
      <c r="G126" s="27"/>
      <c r="H126" s="27"/>
      <c r="I126" s="27"/>
    </row>
    <row r="127" spans="1:12">
      <c r="A127" s="26"/>
      <c r="C127" s="30"/>
      <c r="D127" s="27"/>
      <c r="E127" s="27"/>
      <c r="F127" s="27"/>
      <c r="G127" s="27"/>
      <c r="H127" s="27"/>
      <c r="I127" s="27"/>
    </row>
    <row r="128" spans="1:12">
      <c r="A128" s="26"/>
      <c r="C128" s="30"/>
      <c r="D128" s="27"/>
      <c r="E128" s="27"/>
      <c r="F128" s="27"/>
      <c r="G128" s="27"/>
      <c r="H128" s="27"/>
      <c r="I128" s="27"/>
    </row>
    <row r="129" spans="1:9">
      <c r="A129" s="26"/>
      <c r="C129" s="30"/>
      <c r="D129" s="27"/>
      <c r="E129" s="27"/>
      <c r="F129" s="27"/>
      <c r="G129" s="27"/>
      <c r="H129" s="27"/>
      <c r="I129" s="27"/>
    </row>
    <row r="130" spans="1:9">
      <c r="A130" s="26"/>
      <c r="C130" s="30"/>
      <c r="D130" s="27"/>
      <c r="E130" s="27"/>
      <c r="F130" s="27"/>
      <c r="G130" s="27"/>
      <c r="H130" s="27"/>
      <c r="I130" s="27"/>
    </row>
    <row r="131" spans="1:9">
      <c r="A131" s="26"/>
      <c r="C131" s="30"/>
      <c r="D131" s="27"/>
      <c r="E131" s="27"/>
      <c r="F131" s="27"/>
      <c r="G131" s="27"/>
      <c r="H131" s="27"/>
      <c r="I131" s="27"/>
    </row>
    <row r="132" spans="1:9">
      <c r="A132" s="26"/>
      <c r="C132" s="30"/>
      <c r="D132" s="27"/>
      <c r="E132" s="27"/>
      <c r="F132" s="27"/>
      <c r="G132" s="27"/>
      <c r="H132" s="27"/>
      <c r="I132" s="27"/>
    </row>
    <row r="133" spans="1:9">
      <c r="A133" s="26"/>
      <c r="C133" s="30"/>
      <c r="D133" s="27"/>
      <c r="E133" s="27"/>
      <c r="F133" s="27"/>
      <c r="G133" s="27"/>
      <c r="H133" s="27"/>
      <c r="I133" s="27"/>
    </row>
    <row r="134" spans="1:9">
      <c r="A134" s="26"/>
      <c r="C134" s="30"/>
      <c r="D134" s="27"/>
      <c r="E134" s="27"/>
      <c r="F134" s="27"/>
      <c r="G134" s="27"/>
      <c r="H134" s="27"/>
      <c r="I134" s="27"/>
    </row>
    <row r="135" spans="1:9">
      <c r="A135" s="26"/>
      <c r="C135" s="30"/>
      <c r="D135" s="27"/>
      <c r="E135" s="27"/>
      <c r="F135" s="27"/>
      <c r="G135" s="27"/>
      <c r="H135" s="27"/>
      <c r="I135" s="27"/>
    </row>
    <row r="136" spans="1:9">
      <c r="A136" s="26"/>
      <c r="C136" s="30"/>
      <c r="D136" s="27"/>
      <c r="E136" s="27"/>
      <c r="F136" s="27"/>
      <c r="G136" s="27"/>
      <c r="H136" s="27"/>
      <c r="I136" s="27"/>
    </row>
    <row r="137" spans="1:9">
      <c r="A137" s="26"/>
      <c r="C137" s="30"/>
      <c r="D137" s="27"/>
      <c r="E137" s="27"/>
      <c r="F137" s="27"/>
      <c r="G137" s="27"/>
      <c r="H137" s="27"/>
      <c r="I137" s="27"/>
    </row>
    <row r="138" spans="1:9">
      <c r="A138" s="26"/>
      <c r="C138" s="30"/>
      <c r="D138" s="27"/>
      <c r="E138" s="27"/>
      <c r="F138" s="27"/>
      <c r="G138" s="27"/>
      <c r="H138" s="27"/>
      <c r="I138" s="27"/>
    </row>
    <row r="139" spans="1:9">
      <c r="A139" s="26"/>
      <c r="C139" s="30"/>
      <c r="D139" s="27"/>
      <c r="E139" s="27"/>
      <c r="F139" s="27"/>
      <c r="G139" s="27"/>
      <c r="H139" s="27"/>
      <c r="I139" s="27"/>
    </row>
    <row r="140" spans="1:9">
      <c r="A140" s="26"/>
      <c r="C140" s="30"/>
      <c r="D140" s="27"/>
      <c r="E140" s="27"/>
      <c r="F140" s="27"/>
      <c r="G140" s="27"/>
      <c r="H140" s="27"/>
      <c r="I140" s="27"/>
    </row>
    <row r="141" spans="1:9">
      <c r="A141" s="26"/>
      <c r="C141" s="30"/>
      <c r="D141" s="27"/>
      <c r="E141" s="27"/>
      <c r="F141" s="27"/>
      <c r="G141" s="27"/>
      <c r="H141" s="27"/>
      <c r="I141" s="27"/>
    </row>
    <row r="142" spans="1:9">
      <c r="A142" s="26"/>
      <c r="C142" s="30"/>
      <c r="D142" s="27"/>
      <c r="E142" s="27"/>
      <c r="F142" s="27"/>
      <c r="G142" s="27"/>
      <c r="H142" s="27"/>
      <c r="I142" s="27"/>
    </row>
    <row r="143" spans="1:9">
      <c r="A143" s="26"/>
      <c r="C143" s="30"/>
      <c r="D143" s="27"/>
      <c r="E143" s="27"/>
      <c r="F143" s="27"/>
      <c r="G143" s="27"/>
      <c r="H143" s="27"/>
      <c r="I143" s="27"/>
    </row>
    <row r="144" spans="1:9">
      <c r="A144" s="26"/>
      <c r="C144" s="30"/>
      <c r="D144" s="27"/>
      <c r="E144" s="27"/>
      <c r="F144" s="27"/>
      <c r="G144" s="27"/>
      <c r="H144" s="27"/>
      <c r="I144" s="27"/>
    </row>
    <row r="145" spans="1:9">
      <c r="A145" s="26"/>
      <c r="C145" s="30"/>
      <c r="D145" s="27"/>
      <c r="E145" s="27"/>
      <c r="F145" s="27"/>
      <c r="G145" s="27"/>
      <c r="H145" s="27"/>
      <c r="I145" s="27"/>
    </row>
    <row r="146" spans="1:9">
      <c r="A146" s="26"/>
      <c r="C146" s="30"/>
      <c r="D146" s="27"/>
      <c r="E146" s="27"/>
      <c r="F146" s="27"/>
      <c r="G146" s="27"/>
      <c r="H146" s="27"/>
      <c r="I146" s="27"/>
    </row>
    <row r="147" spans="1:9">
      <c r="A147" s="26"/>
      <c r="C147" s="30"/>
      <c r="D147" s="27"/>
      <c r="E147" s="27"/>
      <c r="F147" s="27"/>
      <c r="G147" s="27"/>
      <c r="H147" s="27"/>
      <c r="I147" s="27"/>
    </row>
    <row r="148" spans="1:9">
      <c r="A148" s="26"/>
      <c r="C148" s="30"/>
      <c r="D148" s="27"/>
      <c r="E148" s="27"/>
      <c r="F148" s="27"/>
      <c r="G148" s="27"/>
      <c r="H148" s="27"/>
      <c r="I148" s="27"/>
    </row>
    <row r="149" spans="1:9">
      <c r="A149" s="26"/>
      <c r="C149" s="30"/>
      <c r="D149" s="27"/>
      <c r="E149" s="27"/>
      <c r="F149" s="27"/>
      <c r="G149" s="27"/>
      <c r="H149" s="27"/>
      <c r="I149" s="27"/>
    </row>
    <row r="150" spans="1:9">
      <c r="A150" s="26"/>
      <c r="C150" s="30"/>
      <c r="D150" s="27"/>
      <c r="E150" s="27"/>
      <c r="F150" s="27"/>
      <c r="G150" s="27"/>
      <c r="H150" s="27"/>
      <c r="I150" s="27"/>
    </row>
    <row r="151" spans="1:9">
      <c r="A151" s="26"/>
      <c r="C151" s="30"/>
      <c r="D151" s="27"/>
      <c r="E151" s="27"/>
      <c r="F151" s="27"/>
      <c r="G151" s="27"/>
      <c r="H151" s="27"/>
      <c r="I151" s="27"/>
    </row>
    <row r="152" spans="1:9">
      <c r="A152" s="26"/>
      <c r="C152" s="30"/>
      <c r="D152" s="27"/>
      <c r="E152" s="27"/>
      <c r="F152" s="27"/>
      <c r="G152" s="27"/>
      <c r="H152" s="27"/>
      <c r="I152" s="27"/>
    </row>
    <row r="153" spans="1:9">
      <c r="A153" s="26"/>
      <c r="C153" s="30"/>
      <c r="D153" s="27"/>
      <c r="E153" s="27"/>
      <c r="F153" s="27"/>
      <c r="G153" s="27"/>
      <c r="H153" s="27"/>
      <c r="I153" s="27"/>
    </row>
    <row r="154" spans="1:9">
      <c r="A154" s="26"/>
      <c r="C154" s="30"/>
      <c r="D154" s="27"/>
      <c r="E154" s="27"/>
      <c r="F154" s="27"/>
      <c r="G154" s="27"/>
      <c r="H154" s="27"/>
      <c r="I154" s="27"/>
    </row>
    <row r="155" spans="1:9">
      <c r="A155" s="26"/>
      <c r="C155" s="30"/>
      <c r="D155" s="27"/>
      <c r="E155" s="27"/>
      <c r="F155" s="27"/>
      <c r="G155" s="27"/>
      <c r="H155" s="27"/>
      <c r="I155" s="27"/>
    </row>
    <row r="156" spans="1:9">
      <c r="A156" s="36"/>
      <c r="C156" s="30"/>
      <c r="D156" s="27"/>
      <c r="E156" s="27"/>
      <c r="F156" s="27"/>
      <c r="G156" s="27"/>
      <c r="H156" s="27"/>
      <c r="I156" s="27"/>
    </row>
    <row r="157" spans="1:9">
      <c r="A157" s="36"/>
    </row>
    <row r="158" spans="1:9">
      <c r="A158" s="36"/>
    </row>
    <row r="159" spans="1:9">
      <c r="A159" s="36"/>
    </row>
    <row r="160" spans="1:9">
      <c r="A160" s="36"/>
    </row>
    <row r="161" spans="1:4">
      <c r="A161" s="36"/>
    </row>
    <row r="162" spans="1:4">
      <c r="A162" s="36"/>
    </row>
    <row r="163" spans="1:4">
      <c r="A163" s="36"/>
      <c r="B163" s="3"/>
      <c r="C163" s="3"/>
      <c r="D163" s="3"/>
    </row>
    <row r="164" spans="1:4">
      <c r="A164" s="36"/>
      <c r="B164" s="3"/>
      <c r="C164" s="3"/>
      <c r="D164" s="3"/>
    </row>
    <row r="165" spans="1:4">
      <c r="A165" s="36"/>
      <c r="B165" s="3"/>
      <c r="C165" s="3"/>
      <c r="D165" s="3"/>
    </row>
    <row r="166" spans="1:4">
      <c r="A166" s="36"/>
      <c r="B166" s="3"/>
      <c r="C166" s="3"/>
      <c r="D166" s="3"/>
    </row>
    <row r="167" spans="1:4">
      <c r="A167" s="36"/>
      <c r="B167" s="3"/>
      <c r="C167" s="3"/>
      <c r="D167" s="3"/>
    </row>
    <row r="168" spans="1:4">
      <c r="A168" s="36"/>
      <c r="B168" s="3"/>
      <c r="C168" s="3"/>
      <c r="D168" s="3"/>
    </row>
    <row r="169" spans="1:4">
      <c r="A169" s="36"/>
      <c r="B169" s="3"/>
      <c r="C169" s="3"/>
      <c r="D169" s="3"/>
    </row>
    <row r="170" spans="1:4">
      <c r="A170" s="36"/>
      <c r="B170" s="3"/>
      <c r="C170" s="3"/>
      <c r="D170" s="3"/>
    </row>
    <row r="171" spans="1:4">
      <c r="A171" s="36"/>
      <c r="B171" s="3"/>
      <c r="C171" s="3"/>
      <c r="D171" s="3"/>
    </row>
    <row r="172" spans="1:4">
      <c r="A172" s="36"/>
      <c r="B172" s="3"/>
      <c r="C172" s="3"/>
      <c r="D172" s="3"/>
    </row>
    <row r="173" spans="1:4">
      <c r="A173" s="36"/>
      <c r="B173" s="3"/>
      <c r="C173" s="3"/>
      <c r="D173" s="3"/>
    </row>
    <row r="174" spans="1:4">
      <c r="A174" s="36"/>
      <c r="B174" s="3"/>
      <c r="C174" s="3"/>
      <c r="D174" s="3"/>
    </row>
    <row r="175" spans="1:4">
      <c r="A175" s="36"/>
      <c r="B175" s="3"/>
      <c r="C175" s="3"/>
      <c r="D175" s="3"/>
    </row>
    <row r="176" spans="1:4">
      <c r="A176" s="36"/>
      <c r="B176" s="3"/>
      <c r="C176" s="3"/>
      <c r="D176" s="3"/>
    </row>
    <row r="177" spans="1:4">
      <c r="A177" s="36"/>
      <c r="B177" s="3"/>
      <c r="C177" s="3"/>
      <c r="D177" s="3"/>
    </row>
    <row r="178" spans="1:4">
      <c r="A178" s="36"/>
      <c r="B178" s="3"/>
      <c r="C178" s="3"/>
      <c r="D178" s="3"/>
    </row>
    <row r="179" spans="1:4">
      <c r="A179" s="36"/>
      <c r="B179" s="3"/>
      <c r="C179" s="3"/>
      <c r="D179" s="3"/>
    </row>
    <row r="180" spans="1:4">
      <c r="A180" s="36"/>
      <c r="B180" s="3"/>
      <c r="C180" s="3"/>
      <c r="D180" s="3"/>
    </row>
    <row r="181" spans="1:4">
      <c r="A181" s="36"/>
      <c r="B181" s="3"/>
      <c r="C181" s="3"/>
      <c r="D181" s="3"/>
    </row>
    <row r="182" spans="1:4">
      <c r="A182" s="36"/>
      <c r="B182" s="3"/>
      <c r="C182" s="3"/>
      <c r="D182" s="3"/>
    </row>
    <row r="183" spans="1:4">
      <c r="A183" s="36"/>
      <c r="B183" s="3"/>
      <c r="C183" s="3"/>
      <c r="D183" s="3"/>
    </row>
    <row r="184" spans="1:4">
      <c r="A184" s="36"/>
      <c r="B184" s="3"/>
      <c r="C184" s="3"/>
      <c r="D184" s="3"/>
    </row>
    <row r="185" spans="1:4">
      <c r="A185" s="36"/>
      <c r="B185" s="3"/>
      <c r="C185" s="3"/>
      <c r="D185" s="3"/>
    </row>
    <row r="186" spans="1:4">
      <c r="A186" s="36"/>
      <c r="B186" s="3"/>
      <c r="C186" s="3"/>
      <c r="D186" s="3"/>
    </row>
    <row r="187" spans="1:4">
      <c r="A187" s="36"/>
      <c r="B187" s="3"/>
      <c r="C187" s="3"/>
      <c r="D187" s="3"/>
    </row>
    <row r="188" spans="1:4">
      <c r="A188" s="36"/>
      <c r="B188" s="3"/>
      <c r="C188" s="3"/>
      <c r="D188" s="3"/>
    </row>
    <row r="189" spans="1:4">
      <c r="A189" s="36"/>
      <c r="B189" s="3"/>
      <c r="C189" s="3"/>
      <c r="D189" s="3"/>
    </row>
    <row r="190" spans="1:4">
      <c r="A190" s="36"/>
      <c r="B190" s="3"/>
      <c r="C190" s="3"/>
      <c r="D190" s="3"/>
    </row>
    <row r="191" spans="1:4">
      <c r="A191" s="36"/>
      <c r="B191" s="3"/>
      <c r="C191" s="3"/>
      <c r="D191" s="3"/>
    </row>
    <row r="192" spans="1:4">
      <c r="A192" s="36"/>
      <c r="B192" s="3"/>
      <c r="C192" s="3"/>
      <c r="D192" s="3"/>
    </row>
    <row r="193" spans="1:4">
      <c r="A193" s="36"/>
      <c r="B193" s="3"/>
      <c r="C193" s="3"/>
      <c r="D193" s="3"/>
    </row>
    <row r="194" spans="1:4">
      <c r="A194" s="36"/>
      <c r="B194" s="3"/>
      <c r="C194" s="3"/>
      <c r="D194" s="3"/>
    </row>
    <row r="195" spans="1:4">
      <c r="A195" s="36"/>
      <c r="B195" s="3"/>
      <c r="C195" s="3"/>
      <c r="D195" s="3"/>
    </row>
    <row r="196" spans="1:4">
      <c r="A196" s="36"/>
      <c r="B196" s="3"/>
      <c r="C196" s="3"/>
      <c r="D196" s="3"/>
    </row>
    <row r="197" spans="1:4">
      <c r="A197" s="36"/>
      <c r="B197" s="3"/>
      <c r="C197" s="3"/>
      <c r="D197" s="3"/>
    </row>
    <row r="198" spans="1:4">
      <c r="A198" s="36"/>
      <c r="B198" s="3"/>
      <c r="C198" s="3"/>
      <c r="D198" s="3"/>
    </row>
    <row r="199" spans="1:4">
      <c r="A199" s="36"/>
      <c r="B199" s="3"/>
      <c r="C199" s="3"/>
      <c r="D199" s="3"/>
    </row>
    <row r="200" spans="1:4">
      <c r="A200" s="36"/>
      <c r="B200" s="3"/>
      <c r="C200" s="3"/>
      <c r="D200" s="3"/>
    </row>
    <row r="201" spans="1:4">
      <c r="A201" s="36"/>
      <c r="B201" s="3"/>
      <c r="C201" s="3"/>
      <c r="D201" s="3"/>
    </row>
    <row r="202" spans="1:4">
      <c r="A202" s="36"/>
      <c r="B202" s="3"/>
      <c r="C202" s="3"/>
      <c r="D202" s="3"/>
    </row>
    <row r="203" spans="1:4">
      <c r="A203" s="36"/>
      <c r="B203" s="3"/>
      <c r="C203" s="3"/>
      <c r="D203" s="3"/>
    </row>
    <row r="204" spans="1:4">
      <c r="A204" s="36"/>
      <c r="B204" s="3"/>
      <c r="C204" s="3"/>
      <c r="D204" s="3"/>
    </row>
    <row r="205" spans="1:4">
      <c r="A205" s="36"/>
      <c r="B205" s="3"/>
      <c r="C205" s="3"/>
      <c r="D205" s="3"/>
    </row>
    <row r="206" spans="1:4">
      <c r="A206" s="36"/>
      <c r="B206" s="3"/>
      <c r="C206" s="3"/>
      <c r="D206" s="3"/>
    </row>
    <row r="207" spans="1:4">
      <c r="A207" s="36"/>
      <c r="B207" s="3"/>
      <c r="C207" s="3"/>
      <c r="D207" s="3"/>
    </row>
    <row r="208" spans="1:4">
      <c r="A208" s="36"/>
      <c r="B208" s="3"/>
      <c r="C208" s="3"/>
      <c r="D208" s="3"/>
    </row>
    <row r="209" spans="1:4">
      <c r="A209" s="36"/>
      <c r="B209" s="3"/>
      <c r="C209" s="3"/>
      <c r="D209" s="3"/>
    </row>
    <row r="210" spans="1:4">
      <c r="A210" s="36"/>
      <c r="B210" s="3"/>
      <c r="C210" s="3"/>
      <c r="D210" s="3"/>
    </row>
    <row r="211" spans="1:4">
      <c r="A211" s="36"/>
      <c r="B211" s="3"/>
      <c r="C211" s="3"/>
      <c r="D211" s="3"/>
    </row>
    <row r="212" spans="1:4">
      <c r="A212" s="36"/>
      <c r="B212" s="3"/>
      <c r="C212" s="3"/>
      <c r="D212" s="3"/>
    </row>
    <row r="213" spans="1:4">
      <c r="A213" s="36"/>
      <c r="B213" s="3"/>
      <c r="C213" s="3"/>
      <c r="D213" s="3"/>
    </row>
    <row r="214" spans="1:4">
      <c r="A214" s="36"/>
      <c r="B214" s="3"/>
      <c r="C214" s="3"/>
      <c r="D214" s="3"/>
    </row>
    <row r="215" spans="1:4">
      <c r="A215" s="36"/>
      <c r="B215" s="3"/>
      <c r="C215" s="3"/>
      <c r="D215" s="3"/>
    </row>
    <row r="216" spans="1:4">
      <c r="A216" s="36"/>
      <c r="B216" s="3"/>
      <c r="C216" s="3"/>
      <c r="D216" s="3"/>
    </row>
    <row r="217" spans="1:4">
      <c r="A217" s="36"/>
      <c r="B217" s="3"/>
      <c r="C217" s="3"/>
      <c r="D217" s="3"/>
    </row>
    <row r="218" spans="1:4">
      <c r="A218" s="36"/>
      <c r="B218" s="3"/>
      <c r="C218" s="3"/>
      <c r="D218" s="3"/>
    </row>
    <row r="219" spans="1:4">
      <c r="A219" s="36"/>
      <c r="B219" s="3"/>
      <c r="C219" s="3"/>
      <c r="D219" s="3"/>
    </row>
    <row r="220" spans="1:4">
      <c r="A220" s="36"/>
      <c r="B220" s="3"/>
      <c r="C220" s="3"/>
      <c r="D220" s="3"/>
    </row>
    <row r="221" spans="1:4">
      <c r="A221" s="36"/>
      <c r="B221" s="3"/>
      <c r="C221" s="3"/>
      <c r="D221" s="3"/>
    </row>
    <row r="222" spans="1:4">
      <c r="A222" s="36"/>
      <c r="B222" s="3"/>
      <c r="C222" s="3"/>
      <c r="D222" s="3"/>
    </row>
    <row r="223" spans="1:4">
      <c r="A223" s="36"/>
      <c r="B223" s="3"/>
      <c r="C223" s="3"/>
      <c r="D223" s="3"/>
    </row>
    <row r="224" spans="1:4">
      <c r="A224" s="36"/>
      <c r="B224" s="3"/>
      <c r="C224" s="3"/>
      <c r="D224" s="3"/>
    </row>
    <row r="225" spans="1:4">
      <c r="A225" s="36"/>
      <c r="B225" s="3"/>
      <c r="C225" s="3"/>
      <c r="D225" s="3"/>
    </row>
    <row r="226" spans="1:4">
      <c r="A226" s="36"/>
      <c r="B226" s="3"/>
      <c r="C226" s="3"/>
      <c r="D226" s="3"/>
    </row>
    <row r="227" spans="1:4">
      <c r="A227" s="36"/>
      <c r="B227" s="3"/>
      <c r="C227" s="3"/>
      <c r="D227" s="3"/>
    </row>
    <row r="228" spans="1:4">
      <c r="A228" s="36"/>
      <c r="B228" s="3"/>
      <c r="C228" s="3"/>
      <c r="D228" s="3"/>
    </row>
    <row r="229" spans="1:4">
      <c r="A229" s="36"/>
      <c r="B229" s="3"/>
      <c r="C229" s="3"/>
      <c r="D229" s="3"/>
    </row>
    <row r="230" spans="1:4">
      <c r="A230" s="36"/>
      <c r="B230" s="3"/>
      <c r="C230" s="3"/>
      <c r="D230" s="3"/>
    </row>
    <row r="231" spans="1:4">
      <c r="A231" s="36"/>
      <c r="B231" s="3"/>
      <c r="C231" s="3"/>
      <c r="D231" s="3"/>
    </row>
    <row r="232" spans="1:4">
      <c r="A232" s="36"/>
      <c r="B232" s="3"/>
      <c r="C232" s="3"/>
      <c r="D232" s="3"/>
    </row>
    <row r="233" spans="1:4">
      <c r="A233" s="36"/>
      <c r="B233" s="3"/>
      <c r="C233" s="3"/>
      <c r="D233" s="3"/>
    </row>
    <row r="234" spans="1:4">
      <c r="A234" s="36"/>
      <c r="B234" s="3"/>
      <c r="C234" s="3"/>
      <c r="D234" s="3"/>
    </row>
    <row r="235" spans="1:4">
      <c r="A235" s="36"/>
      <c r="B235" s="3"/>
      <c r="C235" s="3"/>
      <c r="D235" s="3"/>
    </row>
    <row r="236" spans="1:4">
      <c r="A236" s="36"/>
      <c r="B236" s="3"/>
      <c r="C236" s="3"/>
      <c r="D236" s="3"/>
    </row>
    <row r="237" spans="1:4">
      <c r="A237" s="36"/>
      <c r="B237" s="3"/>
      <c r="C237" s="3"/>
      <c r="D237" s="3"/>
    </row>
    <row r="238" spans="1:4">
      <c r="A238" s="36"/>
      <c r="B238" s="3"/>
      <c r="C238" s="3"/>
      <c r="D238" s="3"/>
    </row>
    <row r="239" spans="1:4">
      <c r="A239" s="36"/>
      <c r="B239" s="3"/>
      <c r="C239" s="3"/>
      <c r="D239" s="3"/>
    </row>
    <row r="240" spans="1:4">
      <c r="A240" s="36"/>
      <c r="B240" s="3"/>
      <c r="C240" s="3"/>
      <c r="D240" s="3"/>
    </row>
    <row r="241" spans="1:4">
      <c r="A241" s="36"/>
      <c r="B241" s="3"/>
      <c r="C241" s="3"/>
      <c r="D241" s="3"/>
    </row>
    <row r="242" spans="1:4">
      <c r="A242" s="36"/>
      <c r="B242" s="3"/>
      <c r="C242" s="3"/>
      <c r="D242" s="3"/>
    </row>
    <row r="243" spans="1:4">
      <c r="A243" s="36"/>
      <c r="B243" s="3"/>
      <c r="C243" s="3"/>
      <c r="D243" s="3"/>
    </row>
    <row r="244" spans="1:4">
      <c r="A244" s="36"/>
      <c r="B244" s="3"/>
      <c r="C244" s="3"/>
      <c r="D244" s="3"/>
    </row>
    <row r="245" spans="1:4">
      <c r="A245" s="36"/>
      <c r="B245" s="3"/>
      <c r="C245" s="3"/>
      <c r="D245" s="3"/>
    </row>
    <row r="246" spans="1:4">
      <c r="A246" s="36"/>
      <c r="B246" s="3"/>
      <c r="C246" s="3"/>
      <c r="D246" s="3"/>
    </row>
    <row r="247" spans="1:4">
      <c r="A247" s="36"/>
      <c r="B247" s="3"/>
      <c r="C247" s="3"/>
      <c r="D247" s="3"/>
    </row>
    <row r="248" spans="1:4">
      <c r="A248" s="36"/>
      <c r="B248" s="3"/>
      <c r="C248" s="3"/>
      <c r="D248" s="3"/>
    </row>
    <row r="249" spans="1:4">
      <c r="A249" s="36"/>
      <c r="B249" s="3"/>
      <c r="C249" s="3"/>
      <c r="D249" s="3"/>
    </row>
    <row r="250" spans="1:4">
      <c r="A250" s="36"/>
      <c r="B250" s="3"/>
      <c r="C250" s="3"/>
      <c r="D250" s="3"/>
    </row>
    <row r="251" spans="1:4">
      <c r="A251" s="36"/>
      <c r="B251" s="3"/>
      <c r="C251" s="3"/>
      <c r="D251" s="3"/>
    </row>
    <row r="252" spans="1:4">
      <c r="A252" s="36"/>
      <c r="B252" s="3"/>
      <c r="C252" s="3"/>
      <c r="D252" s="3"/>
    </row>
    <row r="253" spans="1:4">
      <c r="A253" s="36"/>
      <c r="B253" s="3"/>
      <c r="C253" s="3"/>
      <c r="D253" s="3"/>
    </row>
    <row r="254" spans="1:4">
      <c r="A254" s="36"/>
      <c r="B254" s="3"/>
      <c r="C254" s="3"/>
      <c r="D254" s="3"/>
    </row>
    <row r="255" spans="1:4">
      <c r="A255" s="36"/>
      <c r="B255" s="3"/>
      <c r="C255" s="3"/>
      <c r="D255" s="3"/>
    </row>
    <row r="256" spans="1:4">
      <c r="A256" s="36"/>
      <c r="B256" s="3"/>
      <c r="C256" s="3"/>
      <c r="D256" s="3"/>
    </row>
    <row r="257" spans="1:4">
      <c r="A257" s="36"/>
      <c r="B257" s="3"/>
      <c r="C257" s="3"/>
      <c r="D257" s="3"/>
    </row>
    <row r="258" spans="1:4">
      <c r="A258" s="36"/>
      <c r="B258" s="3"/>
      <c r="C258" s="3"/>
      <c r="D258" s="3"/>
    </row>
    <row r="259" spans="1:4">
      <c r="A259" s="36"/>
      <c r="B259" s="3"/>
      <c r="C259" s="3"/>
      <c r="D259" s="3"/>
    </row>
    <row r="260" spans="1:4">
      <c r="A260" s="36"/>
      <c r="B260" s="3"/>
      <c r="C260" s="3"/>
      <c r="D260" s="3"/>
    </row>
    <row r="261" spans="1:4">
      <c r="A261" s="36"/>
      <c r="B261" s="3"/>
      <c r="C261" s="3"/>
      <c r="D261" s="3"/>
    </row>
    <row r="262" spans="1:4">
      <c r="A262" s="36"/>
      <c r="B262" s="3"/>
      <c r="C262" s="3"/>
      <c r="D262" s="3"/>
    </row>
    <row r="263" spans="1:4">
      <c r="A263" s="36"/>
      <c r="B263" s="3"/>
      <c r="C263" s="3"/>
      <c r="D263" s="3"/>
    </row>
    <row r="264" spans="1:4">
      <c r="A264" s="36"/>
      <c r="B264" s="3"/>
      <c r="C264" s="3"/>
      <c r="D264" s="3"/>
    </row>
    <row r="265" spans="1:4">
      <c r="A265" s="36"/>
      <c r="B265" s="3"/>
      <c r="C265" s="3"/>
      <c r="D265" s="3"/>
    </row>
    <row r="266" spans="1:4">
      <c r="A266" s="36"/>
      <c r="B266" s="3"/>
      <c r="C266" s="3"/>
      <c r="D266" s="3"/>
    </row>
    <row r="267" spans="1:4">
      <c r="A267" s="36"/>
      <c r="B267" s="3"/>
      <c r="C267" s="3"/>
      <c r="D267" s="3"/>
    </row>
    <row r="268" spans="1:4">
      <c r="A268" s="36"/>
      <c r="B268" s="3"/>
      <c r="C268" s="3"/>
      <c r="D268" s="3"/>
    </row>
    <row r="269" spans="1:4">
      <c r="A269" s="36"/>
      <c r="B269" s="3"/>
      <c r="C269" s="3"/>
      <c r="D269" s="3"/>
    </row>
    <row r="270" spans="1:4">
      <c r="A270" s="36"/>
      <c r="B270" s="3"/>
      <c r="C270" s="3"/>
      <c r="D270" s="3"/>
    </row>
    <row r="271" spans="1:4">
      <c r="A271" s="36"/>
      <c r="B271" s="3"/>
      <c r="C271" s="3"/>
      <c r="D271" s="3"/>
    </row>
    <row r="272" spans="1:4">
      <c r="A272" s="36"/>
      <c r="B272" s="3"/>
      <c r="C272" s="3"/>
      <c r="D272" s="3"/>
    </row>
    <row r="273" spans="1:4">
      <c r="A273" s="36"/>
      <c r="B273" s="3"/>
      <c r="C273" s="3"/>
      <c r="D273" s="3"/>
    </row>
    <row r="274" spans="1:4">
      <c r="A274" s="36"/>
      <c r="B274" s="3"/>
      <c r="C274" s="3"/>
      <c r="D274" s="3"/>
    </row>
    <row r="275" spans="1:4">
      <c r="A275" s="36"/>
      <c r="B275" s="3"/>
      <c r="C275" s="3"/>
      <c r="D275" s="3"/>
    </row>
    <row r="276" spans="1:4">
      <c r="A276" s="36"/>
      <c r="B276" s="3"/>
      <c r="C276" s="3"/>
      <c r="D276" s="3"/>
    </row>
    <row r="277" spans="1:4">
      <c r="A277" s="36"/>
      <c r="B277" s="3"/>
      <c r="C277" s="3"/>
      <c r="D277" s="3"/>
    </row>
    <row r="278" spans="1:4">
      <c r="A278" s="36"/>
      <c r="B278" s="3"/>
      <c r="C278" s="3"/>
      <c r="D278" s="3"/>
    </row>
    <row r="279" spans="1:4">
      <c r="A279" s="36"/>
      <c r="B279" s="3"/>
      <c r="C279" s="3"/>
      <c r="D279" s="3"/>
    </row>
    <row r="280" spans="1:4">
      <c r="A280" s="36"/>
      <c r="B280" s="3"/>
      <c r="C280" s="3"/>
      <c r="D280" s="3"/>
    </row>
    <row r="281" spans="1:4">
      <c r="A281" s="36"/>
      <c r="B281" s="3"/>
      <c r="C281" s="3"/>
      <c r="D281" s="3"/>
    </row>
    <row r="282" spans="1:4">
      <c r="A282" s="36"/>
      <c r="B282" s="3"/>
      <c r="C282" s="3"/>
      <c r="D282" s="3"/>
    </row>
    <row r="283" spans="1:4">
      <c r="A283" s="36"/>
      <c r="B283" s="3"/>
      <c r="C283" s="3"/>
      <c r="D283" s="3"/>
    </row>
    <row r="284" spans="1:4">
      <c r="A284" s="36"/>
      <c r="B284" s="3"/>
      <c r="C284" s="3"/>
      <c r="D284" s="3"/>
    </row>
    <row r="285" spans="1:4">
      <c r="A285" s="36"/>
      <c r="B285" s="3"/>
      <c r="C285" s="3"/>
      <c r="D285" s="3"/>
    </row>
    <row r="286" spans="1:4">
      <c r="A286" s="36"/>
      <c r="B286" s="3"/>
      <c r="C286" s="3"/>
      <c r="D286" s="3"/>
    </row>
    <row r="287" spans="1:4">
      <c r="A287" s="36"/>
      <c r="B287" s="3"/>
      <c r="C287" s="3"/>
      <c r="D287" s="3"/>
    </row>
    <row r="288" spans="1:4">
      <c r="A288" s="36"/>
      <c r="B288" s="3"/>
      <c r="C288" s="3"/>
      <c r="D288" s="3"/>
    </row>
    <row r="289" spans="1:4">
      <c r="A289" s="36"/>
      <c r="B289" s="3"/>
      <c r="C289" s="3"/>
      <c r="D289" s="3"/>
    </row>
    <row r="290" spans="1:4">
      <c r="A290" s="36"/>
      <c r="B290" s="3"/>
      <c r="C290" s="3"/>
      <c r="D290" s="3"/>
    </row>
    <row r="291" spans="1:4">
      <c r="A291" s="36"/>
      <c r="B291" s="3"/>
      <c r="C291" s="3"/>
      <c r="D291" s="3"/>
    </row>
    <row r="292" spans="1:4">
      <c r="A292" s="36"/>
      <c r="B292" s="3"/>
      <c r="C292" s="3"/>
      <c r="D292" s="3"/>
    </row>
    <row r="293" spans="1:4">
      <c r="A293" s="36"/>
      <c r="B293" s="3"/>
      <c r="C293" s="3"/>
      <c r="D293" s="3"/>
    </row>
    <row r="294" spans="1:4">
      <c r="A294" s="36"/>
      <c r="B294" s="3"/>
      <c r="C294" s="3"/>
      <c r="D294" s="3"/>
    </row>
    <row r="295" spans="1:4">
      <c r="A295" s="36"/>
      <c r="B295" s="3"/>
      <c r="C295" s="3"/>
      <c r="D295" s="3"/>
    </row>
    <row r="296" spans="1:4">
      <c r="A296" s="36"/>
      <c r="B296" s="3"/>
      <c r="C296" s="3"/>
      <c r="D296" s="3"/>
    </row>
    <row r="297" spans="1:4">
      <c r="A297" s="36"/>
      <c r="B297" s="3"/>
      <c r="C297" s="3"/>
      <c r="D297" s="3"/>
    </row>
    <row r="298" spans="1:4">
      <c r="A298" s="36"/>
      <c r="B298" s="3"/>
      <c r="C298" s="3"/>
      <c r="D298" s="3"/>
    </row>
    <row r="299" spans="1:4">
      <c r="A299" s="36"/>
      <c r="B299" s="3"/>
      <c r="C299" s="3"/>
      <c r="D299" s="3"/>
    </row>
    <row r="300" spans="1:4">
      <c r="A300" s="36"/>
      <c r="B300" s="3"/>
      <c r="C300" s="3"/>
      <c r="D300" s="3"/>
    </row>
    <row r="301" spans="1:4">
      <c r="A301" s="36"/>
      <c r="B301" s="3"/>
      <c r="C301" s="3"/>
      <c r="D301" s="3"/>
    </row>
    <row r="302" spans="1:4">
      <c r="A302" s="36"/>
      <c r="B302" s="3"/>
      <c r="C302" s="3"/>
      <c r="D302" s="3"/>
    </row>
    <row r="303" spans="1:4">
      <c r="A303" s="36"/>
      <c r="B303" s="3"/>
      <c r="C303" s="3"/>
      <c r="D303" s="3"/>
    </row>
    <row r="304" spans="1:4">
      <c r="A304" s="36"/>
      <c r="B304" s="3"/>
      <c r="C304" s="3"/>
      <c r="D304" s="3"/>
    </row>
    <row r="305" spans="1:4">
      <c r="A305" s="36"/>
      <c r="B305" s="3"/>
      <c r="C305" s="3"/>
      <c r="D305" s="3"/>
    </row>
    <row r="306" spans="1:4">
      <c r="A306" s="36"/>
      <c r="B306" s="3"/>
      <c r="C306" s="3"/>
      <c r="D306" s="3"/>
    </row>
    <row r="307" spans="1:4">
      <c r="A307" s="36"/>
      <c r="B307" s="3"/>
      <c r="C307" s="3"/>
      <c r="D307" s="3"/>
    </row>
    <row r="308" spans="1:4">
      <c r="A308" s="36"/>
      <c r="B308" s="3"/>
      <c r="C308" s="3"/>
      <c r="D308" s="3"/>
    </row>
    <row r="309" spans="1:4">
      <c r="A309" s="36"/>
      <c r="B309" s="3"/>
      <c r="C309" s="3"/>
      <c r="D309" s="3"/>
    </row>
    <row r="310" spans="1:4">
      <c r="A310" s="36"/>
      <c r="B310" s="3"/>
      <c r="C310" s="3"/>
      <c r="D310" s="3"/>
    </row>
    <row r="311" spans="1:4">
      <c r="A311" s="36"/>
      <c r="B311" s="3"/>
      <c r="C311" s="3"/>
      <c r="D311" s="3"/>
    </row>
    <row r="312" spans="1:4">
      <c r="A312" s="36"/>
      <c r="B312" s="3"/>
      <c r="C312" s="3"/>
      <c r="D312" s="3"/>
    </row>
    <row r="313" spans="1:4">
      <c r="A313" s="36"/>
      <c r="B313" s="3"/>
      <c r="C313" s="3"/>
      <c r="D313" s="3"/>
    </row>
    <row r="314" spans="1:4">
      <c r="A314" s="36"/>
      <c r="B314" s="3"/>
      <c r="C314" s="3"/>
      <c r="D314" s="3"/>
    </row>
    <row r="315" spans="1:4">
      <c r="A315" s="36"/>
      <c r="B315" s="3"/>
      <c r="C315" s="3"/>
      <c r="D315" s="3"/>
    </row>
    <row r="316" spans="1:4">
      <c r="A316" s="36"/>
      <c r="B316" s="3"/>
      <c r="C316" s="3"/>
      <c r="D316" s="3"/>
    </row>
    <row r="317" spans="1:4">
      <c r="A317" s="36"/>
      <c r="B317" s="3"/>
      <c r="C317" s="3"/>
      <c r="D317" s="3"/>
    </row>
    <row r="318" spans="1:4">
      <c r="A318" s="36"/>
      <c r="B318" s="3"/>
      <c r="C318" s="3"/>
      <c r="D318" s="3"/>
    </row>
    <row r="319" spans="1:4">
      <c r="A319" s="36"/>
      <c r="B319" s="3"/>
      <c r="C319" s="3"/>
      <c r="D319" s="3"/>
    </row>
    <row r="320" spans="1:4">
      <c r="A320" s="36"/>
      <c r="B320" s="3"/>
      <c r="C320" s="3"/>
      <c r="D320" s="3"/>
    </row>
    <row r="321" spans="1:4">
      <c r="A321" s="36"/>
      <c r="B321" s="3"/>
      <c r="C321" s="3"/>
      <c r="D321" s="3"/>
    </row>
    <row r="322" spans="1:4">
      <c r="A322" s="36"/>
      <c r="B322" s="3"/>
      <c r="C322" s="3"/>
      <c r="D322" s="3"/>
    </row>
    <row r="323" spans="1:4">
      <c r="B323" s="3"/>
      <c r="C323" s="3"/>
      <c r="D323" s="3"/>
    </row>
  </sheetData>
  <mergeCells count="39">
    <mergeCell ref="F13:I13"/>
    <mergeCell ref="F11:I11"/>
    <mergeCell ref="F12:I12"/>
    <mergeCell ref="F4:I4"/>
    <mergeCell ref="F5:I5"/>
    <mergeCell ref="F6:I6"/>
    <mergeCell ref="F7:I7"/>
    <mergeCell ref="F8:I8"/>
    <mergeCell ref="H22:I22"/>
    <mergeCell ref="H25:I25"/>
    <mergeCell ref="A24:I24"/>
    <mergeCell ref="B27:E27"/>
    <mergeCell ref="B28:E28"/>
    <mergeCell ref="B25:E25"/>
    <mergeCell ref="B31:E31"/>
    <mergeCell ref="F38:I38"/>
    <mergeCell ref="A38:A39"/>
    <mergeCell ref="B38:B39"/>
    <mergeCell ref="E38:E39"/>
    <mergeCell ref="C38:C39"/>
    <mergeCell ref="D38:D39"/>
    <mergeCell ref="B32:E32"/>
    <mergeCell ref="B33:G33"/>
    <mergeCell ref="B29:E29"/>
    <mergeCell ref="B26:G26"/>
    <mergeCell ref="C115:E115"/>
    <mergeCell ref="G115:I115"/>
    <mergeCell ref="A42:I42"/>
    <mergeCell ref="C114:E114"/>
    <mergeCell ref="G114:I114"/>
    <mergeCell ref="A80:I80"/>
    <mergeCell ref="A104:B104"/>
    <mergeCell ref="A90:I90"/>
    <mergeCell ref="A74:I74"/>
    <mergeCell ref="A53:I53"/>
    <mergeCell ref="B34:E34"/>
    <mergeCell ref="B35:F35"/>
    <mergeCell ref="B30:G30"/>
    <mergeCell ref="A41:I41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62" fitToHeight="0" orientation="landscape" horizontalDpi="4294967293" verticalDpi="4294967293" r:id="rId1"/>
  <headerFooter alignWithMargins="0"/>
  <rowBreaks count="1" manualBreakCount="1">
    <brk id="3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0"/>
  <sheetViews>
    <sheetView view="pageBreakPreview" topLeftCell="A28" zoomScale="69" zoomScaleNormal="70" zoomScaleSheetLayoutView="69" workbookViewId="0">
      <selection activeCell="O34" sqref="O34"/>
    </sheetView>
  </sheetViews>
  <sheetFormatPr defaultColWidth="9.140625" defaultRowHeight="18.75"/>
  <cols>
    <col min="1" max="1" width="44.85546875" style="2" customWidth="1"/>
    <col min="2" max="2" width="13.5703125" style="18" customWidth="1"/>
    <col min="3" max="3" width="15.1406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42578125" style="2" customWidth="1"/>
    <col min="9" max="9" width="15.5703125" style="2" customWidth="1"/>
    <col min="10" max="10" width="16.85546875" style="2" customWidth="1"/>
    <col min="11" max="13" width="16.7109375" style="2" customWidth="1"/>
    <col min="14" max="14" width="16" style="2" bestFit="1" customWidth="1"/>
    <col min="15" max="15" width="13" style="2" customWidth="1"/>
    <col min="16" max="17" width="9.140625" style="2"/>
    <col min="18" max="18" width="12.28515625" style="2" bestFit="1" customWidth="1"/>
    <col min="19" max="16384" width="9.140625" style="2"/>
  </cols>
  <sheetData>
    <row r="1" spans="1:18">
      <c r="A1" s="225" t="s">
        <v>34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8">
      <c r="A2" s="225" t="s">
        <v>221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8" ht="36" customHeight="1">
      <c r="A3" s="226" t="str">
        <f>'I. Фін план'!B26</f>
        <v xml:space="preserve">КОМУНАЛЬНЕ НЕКОМЕРЦІЙНЕ ПІДПРИЄМСТВО "Сторожинецька багатопрофільна лікарня інтенсивного лікування"  Сторожинецької міської ради  Чернівецького району Чернівецької області 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8" ht="20.100000000000001" customHeight="1">
      <c r="A4" s="228" t="s">
        <v>39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8" ht="21.95" customHeight="1">
      <c r="A5" s="227" t="s">
        <v>71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8" ht="10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8" ht="16.5" customHeight="1">
      <c r="A7" s="229" t="s">
        <v>67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1:18" ht="10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8" s="3" customFormat="1" ht="59.25" customHeight="1">
      <c r="A9" s="195" t="s">
        <v>53</v>
      </c>
      <c r="B9" s="195"/>
      <c r="C9" s="195"/>
      <c r="D9" s="194" t="s">
        <v>15</v>
      </c>
      <c r="E9" s="194"/>
      <c r="F9" s="194" t="s">
        <v>167</v>
      </c>
      <c r="G9" s="194"/>
      <c r="H9" s="194" t="s">
        <v>80</v>
      </c>
      <c r="I9" s="194"/>
      <c r="J9" s="194" t="s">
        <v>168</v>
      </c>
      <c r="K9" s="194"/>
      <c r="L9" s="194" t="s">
        <v>54</v>
      </c>
      <c r="M9" s="194"/>
    </row>
    <row r="10" spans="1:18" s="3" customFormat="1" ht="18" customHeight="1">
      <c r="A10" s="195">
        <v>1</v>
      </c>
      <c r="B10" s="195"/>
      <c r="C10" s="195"/>
      <c r="D10" s="194">
        <v>2</v>
      </c>
      <c r="E10" s="194"/>
      <c r="F10" s="194">
        <v>3</v>
      </c>
      <c r="G10" s="194"/>
      <c r="H10" s="194">
        <v>4</v>
      </c>
      <c r="I10" s="194"/>
      <c r="J10" s="194">
        <v>5</v>
      </c>
      <c r="K10" s="194"/>
      <c r="L10" s="194">
        <v>6</v>
      </c>
      <c r="M10" s="194"/>
    </row>
    <row r="11" spans="1:18" s="3" customFormat="1" ht="54.75" customHeight="1">
      <c r="A11" s="224" t="s">
        <v>142</v>
      </c>
      <c r="B11" s="192"/>
      <c r="C11" s="193"/>
      <c r="D11" s="222">
        <f>SUM(D12:D17)</f>
        <v>537.5</v>
      </c>
      <c r="E11" s="223"/>
      <c r="F11" s="222">
        <f>SUM(F12:F17)</f>
        <v>541.25</v>
      </c>
      <c r="G11" s="223"/>
      <c r="H11" s="222">
        <f>SUM(H12:H17)</f>
        <v>527</v>
      </c>
      <c r="I11" s="223"/>
      <c r="J11" s="236">
        <f>H11/F11*100</f>
        <v>97.367205542725173</v>
      </c>
      <c r="K11" s="237"/>
      <c r="L11" s="234">
        <f>H11/D11*100</f>
        <v>98.04651162790698</v>
      </c>
      <c r="M11" s="235"/>
    </row>
    <row r="12" spans="1:18" s="3" customFormat="1" ht="23.25" customHeight="1">
      <c r="A12" s="217" t="s">
        <v>181</v>
      </c>
      <c r="B12" s="218"/>
      <c r="C12" s="219"/>
      <c r="D12" s="220">
        <v>126.25</v>
      </c>
      <c r="E12" s="221"/>
      <c r="F12" s="220">
        <v>126.25</v>
      </c>
      <c r="G12" s="221"/>
      <c r="H12" s="220">
        <v>126.25</v>
      </c>
      <c r="I12" s="221"/>
      <c r="J12" s="236">
        <f>H12/F12*100</f>
        <v>100</v>
      </c>
      <c r="K12" s="237"/>
      <c r="L12" s="234">
        <f>H12/D12*100</f>
        <v>100</v>
      </c>
      <c r="M12" s="235"/>
      <c r="N12"/>
    </row>
    <row r="13" spans="1:18" s="3" customFormat="1" ht="23.25" customHeight="1">
      <c r="A13" s="217" t="s">
        <v>157</v>
      </c>
      <c r="B13" s="218"/>
      <c r="C13" s="219"/>
      <c r="D13" s="220">
        <v>198.75</v>
      </c>
      <c r="E13" s="221"/>
      <c r="F13" s="220">
        <v>198.75</v>
      </c>
      <c r="G13" s="221"/>
      <c r="H13" s="220">
        <v>198.75</v>
      </c>
      <c r="I13" s="221"/>
      <c r="J13" s="236">
        <f>H13/F13*100</f>
        <v>100</v>
      </c>
      <c r="K13" s="237"/>
      <c r="L13" s="234">
        <f>H13/D13*100</f>
        <v>100</v>
      </c>
      <c r="M13" s="235"/>
      <c r="N13"/>
    </row>
    <row r="14" spans="1:18" s="3" customFormat="1" ht="23.25" customHeight="1">
      <c r="A14" s="217" t="s">
        <v>158</v>
      </c>
      <c r="B14" s="218"/>
      <c r="C14" s="219"/>
      <c r="D14" s="220">
        <v>137.75</v>
      </c>
      <c r="E14" s="221"/>
      <c r="F14" s="220">
        <v>137.5</v>
      </c>
      <c r="G14" s="221"/>
      <c r="H14" s="220">
        <v>130</v>
      </c>
      <c r="I14" s="221"/>
      <c r="J14" s="236">
        <f>H14/F14*100</f>
        <v>94.545454545454547</v>
      </c>
      <c r="K14" s="237"/>
      <c r="L14" s="234">
        <f>H14/D14*100</f>
        <v>94.373865698729588</v>
      </c>
      <c r="M14" s="235"/>
      <c r="N14"/>
    </row>
    <row r="15" spans="1:18" s="3" customFormat="1" ht="23.25" customHeight="1">
      <c r="A15" s="217" t="s">
        <v>159</v>
      </c>
      <c r="B15" s="218"/>
      <c r="C15" s="219"/>
      <c r="D15" s="220">
        <v>74.75</v>
      </c>
      <c r="E15" s="221"/>
      <c r="F15" s="220">
        <v>78.75</v>
      </c>
      <c r="G15" s="221"/>
      <c r="H15" s="220">
        <v>72</v>
      </c>
      <c r="I15" s="221"/>
      <c r="J15" s="236">
        <f>H15/F15*100</f>
        <v>91.428571428571431</v>
      </c>
      <c r="K15" s="237"/>
      <c r="L15" s="234">
        <f>H15/D15*100</f>
        <v>96.321070234113719</v>
      </c>
      <c r="M15" s="235"/>
      <c r="N15"/>
    </row>
    <row r="16" spans="1:18" s="3" customFormat="1" ht="21.75" customHeight="1">
      <c r="A16" s="247"/>
      <c r="B16" s="248"/>
      <c r="C16" s="249"/>
      <c r="D16" s="230"/>
      <c r="E16" s="231"/>
      <c r="F16" s="230"/>
      <c r="G16" s="231"/>
      <c r="H16" s="230"/>
      <c r="I16" s="231"/>
      <c r="J16" s="232"/>
      <c r="K16" s="233"/>
      <c r="L16" s="232"/>
      <c r="M16" s="233"/>
      <c r="R16" s="58"/>
    </row>
    <row r="17" spans="1:13" s="3" customFormat="1" ht="21.75" customHeight="1">
      <c r="A17" s="238"/>
      <c r="B17" s="239"/>
      <c r="C17" s="240"/>
      <c r="D17" s="230"/>
      <c r="E17" s="231"/>
      <c r="F17" s="230"/>
      <c r="G17" s="231"/>
      <c r="H17" s="230"/>
      <c r="I17" s="231"/>
      <c r="J17" s="232"/>
      <c r="K17" s="233"/>
      <c r="L17" s="232"/>
      <c r="M17" s="233"/>
    </row>
    <row r="18" spans="1:13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21" customHeight="1">
      <c r="A19" s="22"/>
      <c r="B19" s="22"/>
      <c r="C19" s="22"/>
      <c r="D19" s="22"/>
      <c r="E19" s="22"/>
      <c r="F19" s="22"/>
      <c r="G19" s="22"/>
    </row>
    <row r="20" spans="1:13" ht="21.95" customHeight="1">
      <c r="A20" s="227" t="s">
        <v>120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</row>
    <row r="21" spans="1:13" ht="10.5" customHeight="1"/>
    <row r="22" spans="1:13" ht="31.5" customHeight="1">
      <c r="A22" s="32" t="s">
        <v>41</v>
      </c>
      <c r="B22" s="216" t="s">
        <v>61</v>
      </c>
      <c r="C22" s="214"/>
      <c r="D22" s="214"/>
      <c r="E22" s="214"/>
      <c r="F22" s="214"/>
      <c r="G22" s="215"/>
      <c r="H22" s="214" t="s">
        <v>85</v>
      </c>
      <c r="I22" s="214"/>
      <c r="J22" s="214"/>
      <c r="K22" s="214"/>
      <c r="L22" s="214"/>
      <c r="M22" s="215"/>
    </row>
    <row r="23" spans="1:13" ht="20.25" customHeight="1">
      <c r="A23" s="32">
        <v>1</v>
      </c>
      <c r="B23" s="216">
        <v>2</v>
      </c>
      <c r="C23" s="214"/>
      <c r="D23" s="214"/>
      <c r="E23" s="214"/>
      <c r="F23" s="214"/>
      <c r="G23" s="215"/>
      <c r="H23" s="214">
        <v>3</v>
      </c>
      <c r="I23" s="214"/>
      <c r="J23" s="214"/>
      <c r="K23" s="214"/>
      <c r="L23" s="214"/>
      <c r="M23" s="215"/>
    </row>
    <row r="24" spans="1:13" ht="15.75" customHeight="1">
      <c r="A24" s="212" t="str">
        <f>'I. Фін план'!I26</f>
        <v>0 2005869</v>
      </c>
      <c r="B24" s="212" t="str">
        <f>'I. Фін план'!B26:G26</f>
        <v xml:space="preserve">КОМУНАЛЬНЕ НЕКОМЕРЦІЙНЕ ПІДПРИЄМСТВО "Сторожинецька багатопрофільна лікарня інтенсивного лікування"  Сторожинецької міської ради  Чернівецького району Чернівецької області </v>
      </c>
      <c r="C24" s="212"/>
      <c r="D24" s="212"/>
      <c r="E24" s="212"/>
      <c r="F24" s="212"/>
      <c r="G24" s="212"/>
      <c r="H24" s="213" t="s">
        <v>166</v>
      </c>
      <c r="I24" s="213"/>
      <c r="J24" s="213"/>
      <c r="K24" s="213"/>
      <c r="L24" s="213"/>
      <c r="M24" s="213"/>
    </row>
    <row r="25" spans="1:13" ht="20.100000000000001" customHeight="1">
      <c r="A25" s="212"/>
      <c r="B25" s="212"/>
      <c r="C25" s="212"/>
      <c r="D25" s="212"/>
      <c r="E25" s="212"/>
      <c r="F25" s="212"/>
      <c r="G25" s="212"/>
      <c r="H25" s="213"/>
      <c r="I25" s="213"/>
      <c r="J25" s="213"/>
      <c r="K25" s="213"/>
      <c r="L25" s="213"/>
      <c r="M25" s="213"/>
    </row>
    <row r="26" spans="1:13" ht="15" customHeight="1">
      <c r="A26" s="212"/>
      <c r="B26" s="212"/>
      <c r="C26" s="212"/>
      <c r="D26" s="212"/>
      <c r="E26" s="212"/>
      <c r="F26" s="212"/>
      <c r="G26" s="212"/>
      <c r="H26" s="213"/>
      <c r="I26" s="213"/>
      <c r="J26" s="213"/>
      <c r="K26" s="213"/>
      <c r="L26" s="213"/>
      <c r="M26" s="213"/>
    </row>
    <row r="27" spans="1:13" ht="10.5" customHeight="1">
      <c r="A27" s="212"/>
      <c r="B27" s="212"/>
      <c r="C27" s="212"/>
      <c r="D27" s="212"/>
      <c r="E27" s="212"/>
      <c r="F27" s="212"/>
      <c r="G27" s="212"/>
      <c r="H27" s="213"/>
      <c r="I27" s="213"/>
      <c r="J27" s="213"/>
      <c r="K27" s="213"/>
      <c r="L27" s="213"/>
      <c r="M27" s="213"/>
    </row>
    <row r="28" spans="1:13" ht="15.75" customHeight="1">
      <c r="A28" s="212"/>
      <c r="B28" s="212"/>
      <c r="C28" s="212"/>
      <c r="D28" s="212"/>
      <c r="E28" s="212"/>
      <c r="F28" s="212"/>
      <c r="G28" s="212"/>
      <c r="H28" s="213"/>
      <c r="I28" s="213"/>
      <c r="J28" s="213"/>
      <c r="K28" s="213"/>
      <c r="L28" s="213"/>
      <c r="M28" s="213"/>
    </row>
    <row r="29" spans="1:13" ht="27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>
      <c r="A30" s="4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21.95" customHeight="1">
      <c r="A31" s="243" t="s">
        <v>100</v>
      </c>
      <c r="B31" s="243"/>
      <c r="C31" s="243"/>
      <c r="D31" s="243"/>
      <c r="E31" s="243"/>
      <c r="F31" s="243"/>
      <c r="G31" s="243"/>
      <c r="H31" s="243"/>
    </row>
    <row r="32" spans="1:13" ht="20.100000000000001" customHeight="1">
      <c r="A32" s="17"/>
    </row>
    <row r="33" spans="1:13" ht="74.25" customHeight="1">
      <c r="A33" s="241" t="s">
        <v>72</v>
      </c>
      <c r="B33" s="244" t="s">
        <v>62</v>
      </c>
      <c r="C33" s="246"/>
      <c r="D33" s="194" t="s">
        <v>81</v>
      </c>
      <c r="E33" s="194"/>
      <c r="F33" s="194"/>
      <c r="G33" s="6" t="s">
        <v>83</v>
      </c>
      <c r="H33" s="244" t="s">
        <v>82</v>
      </c>
      <c r="I33" s="245"/>
      <c r="J33" s="246"/>
      <c r="K33" s="194" t="s">
        <v>80</v>
      </c>
      <c r="L33" s="194"/>
      <c r="M33" s="194"/>
    </row>
    <row r="34" spans="1:13" ht="150">
      <c r="A34" s="242"/>
      <c r="B34" s="6" t="s">
        <v>21</v>
      </c>
      <c r="C34" s="6" t="s">
        <v>22</v>
      </c>
      <c r="D34" s="6" t="s">
        <v>75</v>
      </c>
      <c r="E34" s="6" t="s">
        <v>63</v>
      </c>
      <c r="F34" s="6" t="s">
        <v>76</v>
      </c>
      <c r="G34" s="6" t="s">
        <v>75</v>
      </c>
      <c r="H34" s="6" t="s">
        <v>75</v>
      </c>
      <c r="I34" s="6" t="s">
        <v>63</v>
      </c>
      <c r="J34" s="6" t="s">
        <v>76</v>
      </c>
      <c r="K34" s="6" t="s">
        <v>75</v>
      </c>
      <c r="L34" s="6" t="s">
        <v>95</v>
      </c>
      <c r="M34" s="6" t="s">
        <v>76</v>
      </c>
    </row>
    <row r="35" spans="1:13" ht="18" customHeight="1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5">
        <v>10</v>
      </c>
      <c r="I35" s="5">
        <v>11</v>
      </c>
      <c r="J35" s="5">
        <v>12</v>
      </c>
      <c r="K35" s="5">
        <v>13</v>
      </c>
      <c r="L35" s="5">
        <v>14</v>
      </c>
      <c r="M35" s="5">
        <v>15</v>
      </c>
    </row>
    <row r="36" spans="1:13" ht="20.100000000000001" customHeight="1">
      <c r="A36" s="7"/>
      <c r="B36" s="11"/>
      <c r="C36" s="11"/>
      <c r="D36" s="49"/>
      <c r="E36" s="49"/>
      <c r="F36" s="51"/>
      <c r="G36" s="51"/>
      <c r="H36" s="51"/>
      <c r="I36" s="49"/>
      <c r="J36" s="51"/>
      <c r="K36" s="51"/>
      <c r="L36" s="49"/>
      <c r="M36" s="51"/>
    </row>
    <row r="37" spans="1:13" ht="20.100000000000001" customHeight="1">
      <c r="A37" s="7"/>
      <c r="B37" s="11"/>
      <c r="C37" s="11"/>
      <c r="D37" s="49"/>
      <c r="E37" s="49"/>
      <c r="F37" s="51"/>
      <c r="G37" s="49"/>
      <c r="H37" s="51"/>
      <c r="I37" s="49"/>
      <c r="J37" s="51"/>
      <c r="K37" s="51"/>
      <c r="L37" s="49"/>
      <c r="M37" s="51"/>
    </row>
    <row r="38" spans="1:13" ht="20.100000000000001" customHeight="1">
      <c r="A38" s="9" t="s">
        <v>17</v>
      </c>
      <c r="B38" s="54"/>
      <c r="C38" s="54"/>
      <c r="D38" s="55">
        <f>SUM(D36:D37)</f>
        <v>0</v>
      </c>
      <c r="E38" s="50"/>
      <c r="F38" s="52"/>
      <c r="G38" s="60">
        <f>SUM(G36:G37)</f>
        <v>0</v>
      </c>
      <c r="H38" s="60">
        <f>SUM(H36:H37)</f>
        <v>0</v>
      </c>
      <c r="I38" s="55">
        <f>SUM(I36:I37)</f>
        <v>0</v>
      </c>
      <c r="J38" s="52"/>
      <c r="K38" s="60">
        <f>SUM(K36:K37)</f>
        <v>0</v>
      </c>
      <c r="L38" s="55">
        <f>SUM(L36:L37)</f>
        <v>0</v>
      </c>
      <c r="M38" s="52"/>
    </row>
    <row r="39" spans="1:13" ht="20.100000000000001" customHeight="1">
      <c r="A39" s="19"/>
      <c r="B39" s="20"/>
      <c r="C39" s="20"/>
      <c r="D39" s="20"/>
      <c r="E39" s="20"/>
      <c r="F39" s="12"/>
      <c r="G39" s="12"/>
      <c r="H39" s="4"/>
      <c r="I39" s="4"/>
      <c r="J39" s="4"/>
      <c r="K39" s="4"/>
      <c r="L39" s="4"/>
      <c r="M39" s="4"/>
    </row>
    <row r="40" spans="1:13">
      <c r="C40" s="29"/>
      <c r="D40" s="29"/>
      <c r="E40" s="29"/>
    </row>
    <row r="41" spans="1:13">
      <c r="C41" s="29"/>
      <c r="D41" s="29"/>
      <c r="E41" s="29"/>
    </row>
    <row r="42" spans="1:13">
      <c r="C42" s="29"/>
      <c r="D42" s="29"/>
      <c r="E42" s="29"/>
    </row>
    <row r="43" spans="1:13">
      <c r="C43" s="29"/>
      <c r="D43" s="29"/>
      <c r="E43" s="29"/>
    </row>
    <row r="44" spans="1:13">
      <c r="C44" s="29"/>
      <c r="D44" s="29"/>
      <c r="E44" s="29"/>
    </row>
    <row r="45" spans="1:13">
      <c r="C45" s="29"/>
      <c r="D45" s="29"/>
      <c r="E45" s="29"/>
    </row>
    <row r="46" spans="1:13">
      <c r="C46" s="29"/>
      <c r="D46" s="29"/>
      <c r="E46" s="29"/>
    </row>
    <row r="47" spans="1:13">
      <c r="C47" s="29"/>
      <c r="D47" s="29"/>
      <c r="E47" s="29"/>
    </row>
    <row r="48" spans="1:13">
      <c r="C48" s="29"/>
      <c r="D48" s="29"/>
      <c r="E48" s="29"/>
    </row>
    <row r="49" spans="3:5">
      <c r="C49" s="29"/>
      <c r="D49" s="29"/>
      <c r="E49" s="29"/>
    </row>
    <row r="50" spans="3:5">
      <c r="C50" s="29"/>
      <c r="D50" s="29"/>
      <c r="E50" s="29"/>
    </row>
  </sheetData>
  <mergeCells count="74">
    <mergeCell ref="A13:C13"/>
    <mergeCell ref="D13:E13"/>
    <mergeCell ref="F13:G13"/>
    <mergeCell ref="H13:I13"/>
    <mergeCell ref="K33:M33"/>
    <mergeCell ref="A33:A34"/>
    <mergeCell ref="A31:H31"/>
    <mergeCell ref="D33:F33"/>
    <mergeCell ref="H33:J33"/>
    <mergeCell ref="B33:C33"/>
    <mergeCell ref="D16:E16"/>
    <mergeCell ref="F16:G16"/>
    <mergeCell ref="A16:C16"/>
    <mergeCell ref="D15:E15"/>
    <mergeCell ref="A20:M20"/>
    <mergeCell ref="A24:A28"/>
    <mergeCell ref="J13:K13"/>
    <mergeCell ref="H14:I14"/>
    <mergeCell ref="H15:I15"/>
    <mergeCell ref="J15:K15"/>
    <mergeCell ref="L13:M13"/>
    <mergeCell ref="L15:M15"/>
    <mergeCell ref="J10:K10"/>
    <mergeCell ref="H9:I9"/>
    <mergeCell ref="J12:K12"/>
    <mergeCell ref="L9:M9"/>
    <mergeCell ref="J11:K11"/>
    <mergeCell ref="H10:I10"/>
    <mergeCell ref="L12:M12"/>
    <mergeCell ref="L10:M10"/>
    <mergeCell ref="H12:I12"/>
    <mergeCell ref="L11:M11"/>
    <mergeCell ref="H11:I11"/>
    <mergeCell ref="H17:I17"/>
    <mergeCell ref="L17:M17"/>
    <mergeCell ref="L14:M14"/>
    <mergeCell ref="D17:E17"/>
    <mergeCell ref="A14:C14"/>
    <mergeCell ref="D14:E14"/>
    <mergeCell ref="J14:K14"/>
    <mergeCell ref="F14:G14"/>
    <mergeCell ref="F15:G15"/>
    <mergeCell ref="A15:C15"/>
    <mergeCell ref="L16:M16"/>
    <mergeCell ref="J17:K17"/>
    <mergeCell ref="H16:I16"/>
    <mergeCell ref="J16:K16"/>
    <mergeCell ref="A17:C17"/>
    <mergeCell ref="F17:G17"/>
    <mergeCell ref="A1:M1"/>
    <mergeCell ref="A2:M2"/>
    <mergeCell ref="A3:M3"/>
    <mergeCell ref="D9:E9"/>
    <mergeCell ref="F9:G9"/>
    <mergeCell ref="A5:M5"/>
    <mergeCell ref="A9:C9"/>
    <mergeCell ref="A4:M4"/>
    <mergeCell ref="A7:M7"/>
    <mergeCell ref="J9:K9"/>
    <mergeCell ref="A10:C10"/>
    <mergeCell ref="A12:C12"/>
    <mergeCell ref="D12:E12"/>
    <mergeCell ref="D11:E11"/>
    <mergeCell ref="F12:G12"/>
    <mergeCell ref="D10:E10"/>
    <mergeCell ref="F10:G10"/>
    <mergeCell ref="A11:C11"/>
    <mergeCell ref="F11:G11"/>
    <mergeCell ref="B24:G28"/>
    <mergeCell ref="H24:M28"/>
    <mergeCell ref="H22:M22"/>
    <mergeCell ref="H23:M23"/>
    <mergeCell ref="B22:G22"/>
    <mergeCell ref="B23:G23"/>
  </mergeCells>
  <phoneticPr fontId="3" type="noConversion"/>
  <pageMargins left="0.19685039370078741" right="0.19685039370078741" top="0.86614173228346458" bottom="0.23622047244094491" header="0.27559055118110237" footer="0.15748031496062992"/>
  <pageSetup paperSize="9" scale="51" orientation="landscape" verticalDpi="1200" r:id="rId1"/>
  <headerFooter alignWithMargins="0">
    <oddHeader xml:space="preserve">&amp;C&amp;"Times New Roman,обычный"&amp;14 </oddHeader>
  </headerFooter>
  <ignoredErrors>
    <ignoredError sqref="D38:G38 H38 K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55"/>
  <sheetViews>
    <sheetView view="pageBreakPreview" topLeftCell="A33" zoomScale="68" zoomScaleSheetLayoutView="68" workbookViewId="0">
      <selection activeCell="B23" sqref="B23"/>
    </sheetView>
  </sheetViews>
  <sheetFormatPr defaultColWidth="9.140625" defaultRowHeight="18.75"/>
  <cols>
    <col min="1" max="1" width="8.28515625" style="2" customWidth="1"/>
    <col min="2" max="2" width="38.42578125" style="2" customWidth="1"/>
    <col min="3" max="5" width="11.28515625" style="2" customWidth="1"/>
    <col min="6" max="6" width="8.85546875" style="2" customWidth="1"/>
    <col min="7" max="7" width="13.85546875" style="2" customWidth="1"/>
    <col min="8" max="11" width="7.28515625" style="2" customWidth="1"/>
    <col min="12" max="12" width="13.140625" style="2" customWidth="1"/>
    <col min="13" max="14" width="11" style="2" customWidth="1"/>
    <col min="15" max="15" width="12.42578125" style="2" customWidth="1"/>
    <col min="16" max="16" width="10.7109375" style="2" customWidth="1"/>
    <col min="17" max="19" width="11" style="2" customWidth="1"/>
    <col min="20" max="20" width="10.5703125" style="2" customWidth="1"/>
    <col min="21" max="21" width="11" style="2" customWidth="1"/>
    <col min="22" max="22" width="12.85546875" style="2" customWidth="1"/>
    <col min="23" max="23" width="11.28515625" style="2" customWidth="1"/>
    <col min="24" max="24" width="11" style="2" customWidth="1"/>
    <col min="25" max="25" width="10.42578125" style="2" customWidth="1"/>
    <col min="26" max="26" width="11" style="2" customWidth="1"/>
    <col min="27" max="27" width="12.85546875" style="2" customWidth="1"/>
    <col min="28" max="29" width="11" style="2" customWidth="1"/>
    <col min="30" max="30" width="10.28515625" style="2" customWidth="1"/>
    <col min="31" max="31" width="12.140625" style="2" customWidth="1"/>
    <col min="32" max="16384" width="9.140625" style="2"/>
  </cols>
  <sheetData>
    <row r="1" spans="1:3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8"/>
      <c r="R1" s="28"/>
      <c r="S1" s="28"/>
      <c r="T1" s="28"/>
      <c r="U1" s="28"/>
      <c r="AB1" s="252"/>
      <c r="AC1" s="253"/>
      <c r="AD1" s="253"/>
      <c r="AE1" s="253"/>
    </row>
    <row r="2" spans="1:31" s="33" customFormat="1" ht="18.75" customHeight="1">
      <c r="B2" s="33" t="s">
        <v>154</v>
      </c>
    </row>
    <row r="3" spans="1:31">
      <c r="A3" s="24"/>
      <c r="B3" s="24"/>
      <c r="C3" s="24"/>
      <c r="D3" s="24"/>
      <c r="E3" s="24"/>
      <c r="F3" s="24"/>
      <c r="G3" s="2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4"/>
      <c r="AE3" s="38" t="s">
        <v>121</v>
      </c>
    </row>
    <row r="4" spans="1:31" ht="44.25" customHeight="1">
      <c r="A4" s="194" t="s">
        <v>16</v>
      </c>
      <c r="B4" s="194" t="s">
        <v>48</v>
      </c>
      <c r="C4" s="194"/>
      <c r="D4" s="194"/>
      <c r="E4" s="194"/>
      <c r="F4" s="194"/>
      <c r="G4" s="194" t="s">
        <v>208</v>
      </c>
      <c r="H4" s="194"/>
      <c r="I4" s="194"/>
      <c r="J4" s="194"/>
      <c r="K4" s="194"/>
      <c r="L4" s="194" t="s">
        <v>29</v>
      </c>
      <c r="M4" s="194"/>
      <c r="N4" s="194"/>
      <c r="O4" s="194"/>
      <c r="P4" s="194"/>
      <c r="Q4" s="194" t="s">
        <v>60</v>
      </c>
      <c r="R4" s="194"/>
      <c r="S4" s="194"/>
      <c r="T4" s="194"/>
      <c r="U4" s="194"/>
      <c r="V4" s="194" t="s">
        <v>182</v>
      </c>
      <c r="W4" s="194"/>
      <c r="X4" s="194"/>
      <c r="Y4" s="194"/>
      <c r="Z4" s="194"/>
      <c r="AA4" s="194" t="s">
        <v>17</v>
      </c>
      <c r="AB4" s="194"/>
      <c r="AC4" s="194"/>
      <c r="AD4" s="194"/>
      <c r="AE4" s="194"/>
    </row>
    <row r="5" spans="1:31" ht="39.75" customHeight="1">
      <c r="A5" s="194"/>
      <c r="B5" s="194"/>
      <c r="C5" s="194"/>
      <c r="D5" s="194"/>
      <c r="E5" s="194"/>
      <c r="F5" s="194"/>
      <c r="G5" s="194" t="s">
        <v>28</v>
      </c>
      <c r="H5" s="194" t="s">
        <v>30</v>
      </c>
      <c r="I5" s="194"/>
      <c r="J5" s="194"/>
      <c r="K5" s="194"/>
      <c r="L5" s="194" t="s">
        <v>28</v>
      </c>
      <c r="M5" s="194" t="s">
        <v>30</v>
      </c>
      <c r="N5" s="194"/>
      <c r="O5" s="194"/>
      <c r="P5" s="194"/>
      <c r="Q5" s="194" t="s">
        <v>28</v>
      </c>
      <c r="R5" s="194" t="s">
        <v>30</v>
      </c>
      <c r="S5" s="194"/>
      <c r="T5" s="194"/>
      <c r="U5" s="194"/>
      <c r="V5" s="194" t="s">
        <v>28</v>
      </c>
      <c r="W5" s="194" t="s">
        <v>30</v>
      </c>
      <c r="X5" s="194"/>
      <c r="Y5" s="194"/>
      <c r="Z5" s="194"/>
      <c r="AA5" s="194" t="s">
        <v>28</v>
      </c>
      <c r="AB5" s="194" t="s">
        <v>30</v>
      </c>
      <c r="AC5" s="194"/>
      <c r="AD5" s="194"/>
      <c r="AE5" s="194"/>
    </row>
    <row r="6" spans="1:31" ht="39.950000000000003" customHeight="1">
      <c r="A6" s="194"/>
      <c r="B6" s="194"/>
      <c r="C6" s="194"/>
      <c r="D6" s="194"/>
      <c r="E6" s="194"/>
      <c r="F6" s="194"/>
      <c r="G6" s="194"/>
      <c r="H6" s="6" t="s">
        <v>24</v>
      </c>
      <c r="I6" s="6" t="s">
        <v>25</v>
      </c>
      <c r="J6" s="6" t="s">
        <v>23</v>
      </c>
      <c r="K6" s="6" t="s">
        <v>20</v>
      </c>
      <c r="L6" s="194"/>
      <c r="M6" s="6" t="s">
        <v>24</v>
      </c>
      <c r="N6" s="6" t="s">
        <v>25</v>
      </c>
      <c r="O6" s="6" t="s">
        <v>23</v>
      </c>
      <c r="P6" s="6" t="s">
        <v>20</v>
      </c>
      <c r="Q6" s="194"/>
      <c r="R6" s="6" t="s">
        <v>24</v>
      </c>
      <c r="S6" s="6" t="s">
        <v>25</v>
      </c>
      <c r="T6" s="6" t="s">
        <v>23</v>
      </c>
      <c r="U6" s="6" t="s">
        <v>20</v>
      </c>
      <c r="V6" s="194"/>
      <c r="W6" s="6" t="s">
        <v>24</v>
      </c>
      <c r="X6" s="6" t="s">
        <v>25</v>
      </c>
      <c r="Y6" s="6" t="s">
        <v>23</v>
      </c>
      <c r="Z6" s="6" t="s">
        <v>20</v>
      </c>
      <c r="AA6" s="194"/>
      <c r="AB6" s="6" t="s">
        <v>24</v>
      </c>
      <c r="AC6" s="6" t="s">
        <v>25</v>
      </c>
      <c r="AD6" s="6" t="s">
        <v>23</v>
      </c>
      <c r="AE6" s="6" t="s">
        <v>20</v>
      </c>
    </row>
    <row r="7" spans="1:31" ht="18" customHeight="1">
      <c r="A7" s="6">
        <v>1</v>
      </c>
      <c r="B7" s="194">
        <v>2</v>
      </c>
      <c r="C7" s="194"/>
      <c r="D7" s="194"/>
      <c r="E7" s="194"/>
      <c r="F7" s="194"/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</row>
    <row r="8" spans="1:31" s="17" customFormat="1" ht="15.75">
      <c r="A8" s="119">
        <v>1</v>
      </c>
      <c r="B8" s="264" t="s">
        <v>160</v>
      </c>
      <c r="C8" s="264"/>
      <c r="D8" s="264"/>
      <c r="E8" s="264"/>
      <c r="F8" s="264"/>
      <c r="G8" s="120">
        <f>SUM(H8,I8,J8,K8)</f>
        <v>3233</v>
      </c>
      <c r="H8" s="121">
        <v>808</v>
      </c>
      <c r="I8" s="121">
        <v>808</v>
      </c>
      <c r="J8" s="121">
        <v>809</v>
      </c>
      <c r="K8" s="121">
        <v>808</v>
      </c>
      <c r="L8" s="122">
        <f>SUM(M8,N8,O8,P8)</f>
        <v>8300</v>
      </c>
      <c r="M8" s="123">
        <v>2075</v>
      </c>
      <c r="N8" s="123">
        <v>2075</v>
      </c>
      <c r="O8" s="123">
        <v>2075</v>
      </c>
      <c r="P8" s="123">
        <v>2075</v>
      </c>
      <c r="Q8" s="122">
        <f>SUM(R8,S8,T8,U8)</f>
        <v>800</v>
      </c>
      <c r="R8" s="123">
        <v>200</v>
      </c>
      <c r="S8" s="123">
        <v>200</v>
      </c>
      <c r="T8" s="123">
        <v>200</v>
      </c>
      <c r="U8" s="123">
        <v>200</v>
      </c>
      <c r="V8" s="122">
        <f>SUM(W8,X8,Y8,Z8)</f>
        <v>17549</v>
      </c>
      <c r="W8" s="123">
        <v>4387</v>
      </c>
      <c r="X8" s="123">
        <v>4387</v>
      </c>
      <c r="Y8" s="123">
        <v>4388</v>
      </c>
      <c r="Z8" s="123">
        <v>4387</v>
      </c>
      <c r="AA8" s="122">
        <f>SUM(AB8,AC8,AD8,AE8)</f>
        <v>29882</v>
      </c>
      <c r="AB8" s="123">
        <f t="shared" ref="AB8:AE12" si="0">SUM(H8,M8,R8,W8)</f>
        <v>7470</v>
      </c>
      <c r="AC8" s="123">
        <f t="shared" si="0"/>
        <v>7470</v>
      </c>
      <c r="AD8" s="123">
        <f t="shared" si="0"/>
        <v>7472</v>
      </c>
      <c r="AE8" s="123">
        <f t="shared" si="0"/>
        <v>7470</v>
      </c>
    </row>
    <row r="9" spans="1:31" hidden="1">
      <c r="A9" s="47">
        <v>2</v>
      </c>
      <c r="B9" s="255"/>
      <c r="C9" s="255"/>
      <c r="D9" s="255"/>
      <c r="E9" s="255"/>
      <c r="F9" s="255"/>
      <c r="G9" s="56">
        <f>SUM(H9,I9,J9,K9)</f>
        <v>0</v>
      </c>
      <c r="H9" s="49"/>
      <c r="I9" s="49"/>
      <c r="J9" s="49"/>
      <c r="K9" s="49"/>
      <c r="L9" s="61">
        <f>SUM(M9,N9,O9,P9)</f>
        <v>0</v>
      </c>
      <c r="M9" s="51"/>
      <c r="N9" s="51"/>
      <c r="O9" s="51"/>
      <c r="P9" s="51"/>
      <c r="Q9" s="61">
        <f>SUM(R9,S9,T9,U9)</f>
        <v>0</v>
      </c>
      <c r="R9" s="51"/>
      <c r="S9" s="51"/>
      <c r="T9" s="51"/>
      <c r="U9" s="51"/>
      <c r="V9" s="61">
        <f>SUM(W9,X9,Y9,Z9)</f>
        <v>0</v>
      </c>
      <c r="W9" s="51"/>
      <c r="X9" s="51"/>
      <c r="Y9" s="51"/>
      <c r="Z9" s="51"/>
      <c r="AA9" s="61">
        <f>SUM(AB9,AC9,AD9,AE9)</f>
        <v>0</v>
      </c>
      <c r="AB9" s="51">
        <f t="shared" si="0"/>
        <v>0</v>
      </c>
      <c r="AC9" s="51">
        <f t="shared" si="0"/>
        <v>0</v>
      </c>
      <c r="AD9" s="51">
        <f t="shared" si="0"/>
        <v>0</v>
      </c>
      <c r="AE9" s="51">
        <f t="shared" si="0"/>
        <v>0</v>
      </c>
    </row>
    <row r="10" spans="1:31" hidden="1">
      <c r="A10" s="47">
        <v>3</v>
      </c>
      <c r="B10" s="255"/>
      <c r="C10" s="255"/>
      <c r="D10" s="255"/>
      <c r="E10" s="255"/>
      <c r="F10" s="255"/>
      <c r="G10" s="56">
        <f>SUM(H10,I10,J10,K10)</f>
        <v>0</v>
      </c>
      <c r="H10" s="49"/>
      <c r="I10" s="49"/>
      <c r="J10" s="49"/>
      <c r="K10" s="49"/>
      <c r="L10" s="61">
        <f>SUM(M10,N10,O10,P10)</f>
        <v>0</v>
      </c>
      <c r="M10" s="51"/>
      <c r="N10" s="51"/>
      <c r="O10" s="51"/>
      <c r="P10" s="51"/>
      <c r="Q10" s="61">
        <f>SUM(R10,S10,T10,U10)</f>
        <v>0</v>
      </c>
      <c r="R10" s="51"/>
      <c r="S10" s="51"/>
      <c r="T10" s="51"/>
      <c r="U10" s="51"/>
      <c r="V10" s="61">
        <f>SUM(W10,X10,Y10,Z10)</f>
        <v>0</v>
      </c>
      <c r="W10" s="51"/>
      <c r="X10" s="51"/>
      <c r="Y10" s="51"/>
      <c r="Z10" s="51"/>
      <c r="AA10" s="61">
        <f>SUM(AB10,AC10,AD10,AE10)</f>
        <v>0</v>
      </c>
      <c r="AB10" s="51">
        <f t="shared" si="0"/>
        <v>0</v>
      </c>
      <c r="AC10" s="51">
        <f t="shared" si="0"/>
        <v>0</v>
      </c>
      <c r="AD10" s="51">
        <f t="shared" si="0"/>
        <v>0</v>
      </c>
      <c r="AE10" s="51">
        <f t="shared" si="0"/>
        <v>0</v>
      </c>
    </row>
    <row r="11" spans="1:31" hidden="1">
      <c r="A11" s="47">
        <v>4</v>
      </c>
      <c r="B11" s="255"/>
      <c r="C11" s="255"/>
      <c r="D11" s="255"/>
      <c r="E11" s="255"/>
      <c r="F11" s="255"/>
      <c r="G11" s="56"/>
      <c r="H11" s="49"/>
      <c r="I11" s="49"/>
      <c r="J11" s="49"/>
      <c r="K11" s="49"/>
      <c r="L11" s="61">
        <f>SUM(M11,N11,O11,P11)</f>
        <v>0</v>
      </c>
      <c r="M11" s="51"/>
      <c r="N11" s="51"/>
      <c r="O11" s="51"/>
      <c r="P11" s="51"/>
      <c r="Q11" s="61"/>
      <c r="R11" s="51"/>
      <c r="S11" s="51"/>
      <c r="T11" s="51"/>
      <c r="U11" s="51"/>
      <c r="V11" s="61"/>
      <c r="W11" s="51"/>
      <c r="X11" s="51"/>
      <c r="Y11" s="51"/>
      <c r="Z11" s="51"/>
      <c r="AA11" s="61">
        <f>SUM(AB11,AC11,AD11,AE11)</f>
        <v>0</v>
      </c>
      <c r="AB11" s="51">
        <f t="shared" si="0"/>
        <v>0</v>
      </c>
      <c r="AC11" s="51">
        <f t="shared" si="0"/>
        <v>0</v>
      </c>
      <c r="AD11" s="51">
        <f t="shared" si="0"/>
        <v>0</v>
      </c>
      <c r="AE11" s="51">
        <f t="shared" si="0"/>
        <v>0</v>
      </c>
    </row>
    <row r="12" spans="1:31" ht="20.100000000000001" customHeight="1">
      <c r="A12" s="47"/>
      <c r="B12" s="213"/>
      <c r="C12" s="213"/>
      <c r="D12" s="213"/>
      <c r="E12" s="213"/>
      <c r="F12" s="213"/>
      <c r="G12" s="56">
        <f>SUM(H12,I12,J12,K12)</f>
        <v>0</v>
      </c>
      <c r="H12" s="49"/>
      <c r="I12" s="49"/>
      <c r="J12" s="49"/>
      <c r="K12" s="49"/>
      <c r="L12" s="61">
        <f>SUM(M12,N12,O12,P12)</f>
        <v>0</v>
      </c>
      <c r="M12" s="51"/>
      <c r="N12" s="51"/>
      <c r="O12" s="51"/>
      <c r="P12" s="51"/>
      <c r="Q12" s="61">
        <f>SUM(R12,S12,T12,U12)</f>
        <v>0</v>
      </c>
      <c r="R12" s="51"/>
      <c r="S12" s="51"/>
      <c r="T12" s="51"/>
      <c r="U12" s="51"/>
      <c r="V12" s="61">
        <f>SUM(W12,X12,Y12,Z12)</f>
        <v>0</v>
      </c>
      <c r="W12" s="51"/>
      <c r="X12" s="51"/>
      <c r="Y12" s="51"/>
      <c r="Z12" s="51"/>
      <c r="AA12" s="61">
        <f>SUM(AB12,AC12,AD12,AE12)</f>
        <v>0</v>
      </c>
      <c r="AB12" s="51">
        <f t="shared" si="0"/>
        <v>0</v>
      </c>
      <c r="AC12" s="51">
        <f t="shared" si="0"/>
        <v>0</v>
      </c>
      <c r="AD12" s="51">
        <f t="shared" si="0"/>
        <v>0</v>
      </c>
      <c r="AE12" s="51">
        <f t="shared" si="0"/>
        <v>0</v>
      </c>
    </row>
    <row r="13" spans="1:31" s="17" customFormat="1" ht="20.100000000000001" customHeight="1">
      <c r="A13" s="261" t="s">
        <v>17</v>
      </c>
      <c r="B13" s="262"/>
      <c r="C13" s="262"/>
      <c r="D13" s="262"/>
      <c r="E13" s="262"/>
      <c r="F13" s="263"/>
      <c r="G13" s="111">
        <f t="shared" ref="G13:AE13" si="1">SUM(G8:G12)</f>
        <v>3233</v>
      </c>
      <c r="H13" s="111">
        <f t="shared" si="1"/>
        <v>808</v>
      </c>
      <c r="I13" s="111">
        <f t="shared" si="1"/>
        <v>808</v>
      </c>
      <c r="J13" s="111">
        <f t="shared" si="1"/>
        <v>809</v>
      </c>
      <c r="K13" s="111">
        <f t="shared" si="1"/>
        <v>808</v>
      </c>
      <c r="L13" s="112">
        <f t="shared" si="1"/>
        <v>8300</v>
      </c>
      <c r="M13" s="112">
        <f t="shared" si="1"/>
        <v>2075</v>
      </c>
      <c r="N13" s="112">
        <f t="shared" si="1"/>
        <v>2075</v>
      </c>
      <c r="O13" s="112">
        <f t="shared" si="1"/>
        <v>2075</v>
      </c>
      <c r="P13" s="112">
        <f t="shared" si="1"/>
        <v>2075</v>
      </c>
      <c r="Q13" s="112">
        <f t="shared" si="1"/>
        <v>800</v>
      </c>
      <c r="R13" s="112">
        <f t="shared" si="1"/>
        <v>200</v>
      </c>
      <c r="S13" s="112">
        <f t="shared" si="1"/>
        <v>200</v>
      </c>
      <c r="T13" s="112">
        <f t="shared" si="1"/>
        <v>200</v>
      </c>
      <c r="U13" s="112">
        <f t="shared" si="1"/>
        <v>200</v>
      </c>
      <c r="V13" s="112">
        <f t="shared" si="1"/>
        <v>17549</v>
      </c>
      <c r="W13" s="112">
        <f t="shared" si="1"/>
        <v>4387</v>
      </c>
      <c r="X13" s="112">
        <f t="shared" si="1"/>
        <v>4387</v>
      </c>
      <c r="Y13" s="112">
        <f t="shared" si="1"/>
        <v>4388</v>
      </c>
      <c r="Z13" s="112">
        <f t="shared" si="1"/>
        <v>4387</v>
      </c>
      <c r="AA13" s="112">
        <f t="shared" si="1"/>
        <v>29882</v>
      </c>
      <c r="AB13" s="112">
        <f t="shared" si="1"/>
        <v>7470</v>
      </c>
      <c r="AC13" s="112">
        <f t="shared" si="1"/>
        <v>7470</v>
      </c>
      <c r="AD13" s="112">
        <f t="shared" si="1"/>
        <v>7472</v>
      </c>
      <c r="AE13" s="112">
        <f t="shared" si="1"/>
        <v>7470</v>
      </c>
    </row>
    <row r="14" spans="1:31" ht="20.100000000000001" customHeight="1">
      <c r="A14" s="238" t="s">
        <v>18</v>
      </c>
      <c r="B14" s="239"/>
      <c r="C14" s="239"/>
      <c r="D14" s="239"/>
      <c r="E14" s="239"/>
      <c r="F14" s="240"/>
      <c r="G14" s="57">
        <f>G13/AA13*100</f>
        <v>10.819222274278829</v>
      </c>
      <c r="H14" s="53"/>
      <c r="I14" s="53"/>
      <c r="J14" s="53"/>
      <c r="K14" s="53"/>
      <c r="L14" s="57">
        <f>L13/AA13*100</f>
        <v>27.775918613211971</v>
      </c>
      <c r="M14" s="53"/>
      <c r="N14" s="53"/>
      <c r="O14" s="53"/>
      <c r="P14" s="53"/>
      <c r="Q14" s="57">
        <f>Q13/AA13*100</f>
        <v>2.6771969747674187</v>
      </c>
      <c r="R14" s="53"/>
      <c r="S14" s="53"/>
      <c r="T14" s="53"/>
      <c r="U14" s="53"/>
      <c r="V14" s="57">
        <f>V13/AA13*100</f>
        <v>58.727662137741788</v>
      </c>
      <c r="W14" s="6"/>
      <c r="X14" s="6"/>
      <c r="Y14" s="6"/>
      <c r="Z14" s="6"/>
      <c r="AA14" s="57">
        <f>SUM(G14,L14,Q14,V14)</f>
        <v>100</v>
      </c>
      <c r="AB14" s="6"/>
      <c r="AC14" s="6"/>
      <c r="AD14" s="6"/>
      <c r="AE14" s="6"/>
    </row>
    <row r="15" spans="1:31" ht="20.100000000000001" customHeight="1">
      <c r="A15" s="37"/>
      <c r="B15" s="37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37"/>
      <c r="T15" s="37"/>
      <c r="U15" s="37"/>
      <c r="V15" s="37"/>
      <c r="W15" s="46"/>
      <c r="X15" s="37"/>
      <c r="Y15" s="37"/>
      <c r="Z15" s="37"/>
      <c r="AA15" s="37"/>
    </row>
    <row r="16" spans="1:31" ht="20.100000000000001" customHeight="1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31" s="33" customFormat="1" ht="20.100000000000001" customHeight="1">
      <c r="B17" s="33" t="s">
        <v>155</v>
      </c>
    </row>
    <row r="18" spans="1:31" s="39" customFormat="1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K18" s="2"/>
      <c r="AE18" s="38" t="s">
        <v>77</v>
      </c>
    </row>
    <row r="19" spans="1:31" s="40" customFormat="1" ht="34.5" customHeight="1">
      <c r="A19" s="195" t="s">
        <v>16</v>
      </c>
      <c r="B19" s="194" t="s">
        <v>59</v>
      </c>
      <c r="C19" s="194" t="s">
        <v>65</v>
      </c>
      <c r="D19" s="194"/>
      <c r="E19" s="194" t="s">
        <v>46</v>
      </c>
      <c r="F19" s="194"/>
      <c r="G19" s="194" t="s">
        <v>47</v>
      </c>
      <c r="H19" s="194"/>
      <c r="I19" s="194" t="s">
        <v>55</v>
      </c>
      <c r="J19" s="194"/>
      <c r="K19" s="194" t="s">
        <v>40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 t="s">
        <v>169</v>
      </c>
      <c r="V19" s="194"/>
      <c r="W19" s="194"/>
      <c r="X19" s="194"/>
      <c r="Y19" s="194"/>
      <c r="Z19" s="194" t="s">
        <v>73</v>
      </c>
      <c r="AA19" s="194"/>
      <c r="AB19" s="194"/>
      <c r="AC19" s="194"/>
      <c r="AD19" s="194"/>
      <c r="AE19" s="194"/>
    </row>
    <row r="20" spans="1:31" s="40" customFormat="1" ht="63.75" customHeight="1">
      <c r="A20" s="195"/>
      <c r="B20" s="194"/>
      <c r="C20" s="194"/>
      <c r="D20" s="194"/>
      <c r="E20" s="194"/>
      <c r="F20" s="194"/>
      <c r="G20" s="194"/>
      <c r="H20" s="194"/>
      <c r="I20" s="194"/>
      <c r="J20" s="194"/>
      <c r="K20" s="194" t="s">
        <v>68</v>
      </c>
      <c r="L20" s="194"/>
      <c r="M20" s="194" t="s">
        <v>69</v>
      </c>
      <c r="N20" s="194"/>
      <c r="O20" s="194" t="s">
        <v>64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1" s="41" customFormat="1" ht="57.75" customHeight="1">
      <c r="A21" s="195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 t="s">
        <v>212</v>
      </c>
      <c r="P21" s="194"/>
      <c r="Q21" s="194" t="s">
        <v>57</v>
      </c>
      <c r="R21" s="194"/>
      <c r="S21" s="194" t="s">
        <v>213</v>
      </c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</row>
    <row r="22" spans="1:31" s="40" customFormat="1" ht="18" customHeight="1">
      <c r="A22" s="5">
        <v>1</v>
      </c>
      <c r="B22" s="6">
        <v>2</v>
      </c>
      <c r="C22" s="194">
        <v>3</v>
      </c>
      <c r="D22" s="194"/>
      <c r="E22" s="194">
        <v>4</v>
      </c>
      <c r="F22" s="194"/>
      <c r="G22" s="194">
        <v>5</v>
      </c>
      <c r="H22" s="194"/>
      <c r="I22" s="194">
        <v>6</v>
      </c>
      <c r="J22" s="194"/>
      <c r="K22" s="244">
        <v>7</v>
      </c>
      <c r="L22" s="246"/>
      <c r="M22" s="244">
        <v>8</v>
      </c>
      <c r="N22" s="246"/>
      <c r="O22" s="194">
        <v>9</v>
      </c>
      <c r="P22" s="194"/>
      <c r="Q22" s="195">
        <v>10</v>
      </c>
      <c r="R22" s="195"/>
      <c r="S22" s="194">
        <v>11</v>
      </c>
      <c r="T22" s="194"/>
      <c r="U22" s="194">
        <v>12</v>
      </c>
      <c r="V22" s="194"/>
      <c r="W22" s="194"/>
      <c r="X22" s="194"/>
      <c r="Y22" s="194"/>
      <c r="Z22" s="194">
        <v>13</v>
      </c>
      <c r="AA22" s="194"/>
      <c r="AB22" s="194"/>
      <c r="AC22" s="194"/>
      <c r="AD22" s="194"/>
      <c r="AE22" s="194"/>
    </row>
    <row r="23" spans="1:31" s="40" customFormat="1" ht="168.75">
      <c r="A23" s="47"/>
      <c r="B23" s="48" t="s">
        <v>209</v>
      </c>
      <c r="C23" s="260">
        <v>2024</v>
      </c>
      <c r="D23" s="260"/>
      <c r="E23" s="254">
        <v>32033.544999999998</v>
      </c>
      <c r="F23" s="254"/>
      <c r="G23" s="254"/>
      <c r="H23" s="254"/>
      <c r="I23" s="254"/>
      <c r="J23" s="254"/>
      <c r="K23" s="256"/>
      <c r="L23" s="257"/>
      <c r="M23" s="258">
        <f t="shared" ref="M23:M29" si="2">SUM(O23,Q23,S23)</f>
        <v>32033.544999999998</v>
      </c>
      <c r="N23" s="259"/>
      <c r="O23" s="254">
        <f>E23-S23</f>
        <v>28830.144999999997</v>
      </c>
      <c r="P23" s="254"/>
      <c r="Q23" s="254"/>
      <c r="R23" s="254"/>
      <c r="S23" s="254">
        <v>3203.4</v>
      </c>
      <c r="T23" s="254"/>
      <c r="U23" s="255" t="s">
        <v>214</v>
      </c>
      <c r="V23" s="255"/>
      <c r="W23" s="255"/>
      <c r="X23" s="255"/>
      <c r="Y23" s="255"/>
      <c r="Z23" s="213"/>
      <c r="AA23" s="213"/>
      <c r="AB23" s="213"/>
      <c r="AC23" s="213"/>
      <c r="AD23" s="213"/>
      <c r="AE23" s="213"/>
    </row>
    <row r="24" spans="1:31" s="40" customFormat="1" ht="281.25" customHeight="1">
      <c r="A24" s="47"/>
      <c r="B24" s="48" t="s">
        <v>210</v>
      </c>
      <c r="C24" s="260" t="s">
        <v>211</v>
      </c>
      <c r="D24" s="260"/>
      <c r="E24" s="254">
        <v>49615</v>
      </c>
      <c r="F24" s="254"/>
      <c r="G24" s="254"/>
      <c r="H24" s="254"/>
      <c r="I24" s="254"/>
      <c r="J24" s="254"/>
      <c r="K24" s="256"/>
      <c r="L24" s="257"/>
      <c r="M24" s="258">
        <f t="shared" si="2"/>
        <v>49615</v>
      </c>
      <c r="N24" s="259"/>
      <c r="O24" s="254">
        <f>E24-S24</f>
        <v>44654</v>
      </c>
      <c r="P24" s="254"/>
      <c r="Q24" s="254"/>
      <c r="R24" s="254"/>
      <c r="S24" s="254">
        <v>4961</v>
      </c>
      <c r="T24" s="254"/>
      <c r="U24" s="255" t="s">
        <v>214</v>
      </c>
      <c r="V24" s="255"/>
      <c r="W24" s="255"/>
      <c r="X24" s="255"/>
      <c r="Y24" s="255"/>
      <c r="Z24" s="213"/>
      <c r="AA24" s="213"/>
      <c r="AB24" s="213"/>
      <c r="AC24" s="213"/>
      <c r="AD24" s="213"/>
      <c r="AE24" s="213"/>
    </row>
    <row r="25" spans="1:31" s="40" customFormat="1" ht="153" customHeight="1">
      <c r="A25" s="47"/>
      <c r="B25" s="113" t="s">
        <v>222</v>
      </c>
      <c r="C25" s="260">
        <v>2024</v>
      </c>
      <c r="D25" s="260"/>
      <c r="E25" s="254">
        <v>9842</v>
      </c>
      <c r="F25" s="254"/>
      <c r="G25" s="254"/>
      <c r="H25" s="254"/>
      <c r="I25" s="254"/>
      <c r="J25" s="254"/>
      <c r="K25" s="256"/>
      <c r="L25" s="257"/>
      <c r="M25" s="258">
        <f t="shared" si="2"/>
        <v>9842</v>
      </c>
      <c r="N25" s="259"/>
      <c r="O25" s="254">
        <f>E25-S25</f>
        <v>8857.7999999999993</v>
      </c>
      <c r="P25" s="254"/>
      <c r="Q25" s="254"/>
      <c r="R25" s="254"/>
      <c r="S25" s="254">
        <v>984.2</v>
      </c>
      <c r="T25" s="254"/>
      <c r="U25" s="255" t="s">
        <v>223</v>
      </c>
      <c r="V25" s="255"/>
      <c r="W25" s="255"/>
      <c r="X25" s="255"/>
      <c r="Y25" s="255"/>
      <c r="Z25" s="213"/>
      <c r="AA25" s="213"/>
      <c r="AB25" s="213"/>
      <c r="AC25" s="213"/>
      <c r="AD25" s="213"/>
      <c r="AE25" s="213"/>
    </row>
    <row r="26" spans="1:31" s="40" customFormat="1" ht="20.100000000000001" customHeight="1">
      <c r="A26" s="47"/>
      <c r="B26" s="48"/>
      <c r="C26" s="260"/>
      <c r="D26" s="260"/>
      <c r="E26" s="254"/>
      <c r="F26" s="254"/>
      <c r="G26" s="254"/>
      <c r="H26" s="254"/>
      <c r="I26" s="254"/>
      <c r="J26" s="254"/>
      <c r="K26" s="256"/>
      <c r="L26" s="257"/>
      <c r="M26" s="258">
        <f t="shared" si="2"/>
        <v>0</v>
      </c>
      <c r="N26" s="259"/>
      <c r="O26" s="254"/>
      <c r="P26" s="254"/>
      <c r="Q26" s="254"/>
      <c r="R26" s="254"/>
      <c r="S26" s="254"/>
      <c r="T26" s="254"/>
      <c r="U26" s="255"/>
      <c r="V26" s="255"/>
      <c r="W26" s="255"/>
      <c r="X26" s="255"/>
      <c r="Y26" s="255"/>
      <c r="Z26" s="213"/>
      <c r="AA26" s="213"/>
      <c r="AB26" s="213"/>
      <c r="AC26" s="213"/>
      <c r="AD26" s="213"/>
      <c r="AE26" s="213"/>
    </row>
    <row r="27" spans="1:31" s="40" customFormat="1" ht="20.100000000000001" customHeight="1">
      <c r="A27" s="47"/>
      <c r="B27" s="48"/>
      <c r="C27" s="260"/>
      <c r="D27" s="260"/>
      <c r="E27" s="254"/>
      <c r="F27" s="254"/>
      <c r="G27" s="254"/>
      <c r="H27" s="254"/>
      <c r="I27" s="254"/>
      <c r="J27" s="254"/>
      <c r="K27" s="256"/>
      <c r="L27" s="257"/>
      <c r="M27" s="258">
        <f t="shared" si="2"/>
        <v>0</v>
      </c>
      <c r="N27" s="259"/>
      <c r="O27" s="254"/>
      <c r="P27" s="254"/>
      <c r="Q27" s="254"/>
      <c r="R27" s="254"/>
      <c r="S27" s="254"/>
      <c r="T27" s="254"/>
      <c r="U27" s="255"/>
      <c r="V27" s="255"/>
      <c r="W27" s="255"/>
      <c r="X27" s="255"/>
      <c r="Y27" s="255"/>
      <c r="Z27" s="213"/>
      <c r="AA27" s="213"/>
      <c r="AB27" s="213"/>
      <c r="AC27" s="213"/>
      <c r="AD27" s="213"/>
      <c r="AE27" s="213"/>
    </row>
    <row r="28" spans="1:31" s="40" customFormat="1" ht="20.100000000000001" customHeight="1">
      <c r="A28" s="47"/>
      <c r="B28" s="48"/>
      <c r="C28" s="260"/>
      <c r="D28" s="260"/>
      <c r="E28" s="254"/>
      <c r="F28" s="254"/>
      <c r="G28" s="254"/>
      <c r="H28" s="254"/>
      <c r="I28" s="254"/>
      <c r="J28" s="254"/>
      <c r="K28" s="256"/>
      <c r="L28" s="257"/>
      <c r="M28" s="258">
        <f t="shared" si="2"/>
        <v>0</v>
      </c>
      <c r="N28" s="259"/>
      <c r="O28" s="254"/>
      <c r="P28" s="254"/>
      <c r="Q28" s="254"/>
      <c r="R28" s="254"/>
      <c r="S28" s="254"/>
      <c r="T28" s="254"/>
      <c r="U28" s="255"/>
      <c r="V28" s="255"/>
      <c r="W28" s="255"/>
      <c r="X28" s="255"/>
      <c r="Y28" s="255"/>
      <c r="Z28" s="213"/>
      <c r="AA28" s="213"/>
      <c r="AB28" s="213"/>
      <c r="AC28" s="213"/>
      <c r="AD28" s="213"/>
      <c r="AE28" s="213"/>
    </row>
    <row r="29" spans="1:31" s="40" customFormat="1" ht="20.100000000000001" customHeight="1">
      <c r="A29" s="47"/>
      <c r="B29" s="48"/>
      <c r="C29" s="260"/>
      <c r="D29" s="260"/>
      <c r="E29" s="254"/>
      <c r="F29" s="254"/>
      <c r="G29" s="254"/>
      <c r="H29" s="254"/>
      <c r="I29" s="254"/>
      <c r="J29" s="254"/>
      <c r="K29" s="256"/>
      <c r="L29" s="257"/>
      <c r="M29" s="258">
        <f t="shared" si="2"/>
        <v>0</v>
      </c>
      <c r="N29" s="259"/>
      <c r="O29" s="254"/>
      <c r="P29" s="254"/>
      <c r="Q29" s="254"/>
      <c r="R29" s="254"/>
      <c r="S29" s="254"/>
      <c r="T29" s="254"/>
      <c r="U29" s="255"/>
      <c r="V29" s="255"/>
      <c r="W29" s="255"/>
      <c r="X29" s="255"/>
      <c r="Y29" s="255"/>
      <c r="Z29" s="213"/>
      <c r="AA29" s="213"/>
      <c r="AB29" s="213"/>
      <c r="AC29" s="213"/>
      <c r="AD29" s="213"/>
      <c r="AE29" s="213"/>
    </row>
    <row r="30" spans="1:31" s="40" customFormat="1" ht="20.100000000000001" customHeight="1">
      <c r="A30" s="224" t="s">
        <v>17</v>
      </c>
      <c r="B30" s="192"/>
      <c r="C30" s="192"/>
      <c r="D30" s="193"/>
      <c r="E30" s="251">
        <f>SUM(E23:E29)</f>
        <v>91490.544999999998</v>
      </c>
      <c r="F30" s="251"/>
      <c r="G30" s="251">
        <f>SUM(G23:G29)</f>
        <v>0</v>
      </c>
      <c r="H30" s="251"/>
      <c r="I30" s="251">
        <f>SUM(I23:I29)</f>
        <v>0</v>
      </c>
      <c r="J30" s="251"/>
      <c r="K30" s="251">
        <f>SUM(K23:K29)</f>
        <v>0</v>
      </c>
      <c r="L30" s="251"/>
      <c r="M30" s="251">
        <f>SUM(M23:M29)</f>
        <v>91490.544999999998</v>
      </c>
      <c r="N30" s="251"/>
      <c r="O30" s="251">
        <f>SUM(O23:O29)</f>
        <v>82341.944999999992</v>
      </c>
      <c r="P30" s="251"/>
      <c r="Q30" s="251">
        <f>SUM(Q23:Q29)</f>
        <v>0</v>
      </c>
      <c r="R30" s="251"/>
      <c r="S30" s="251">
        <f>SUM(S23:S29)</f>
        <v>9148.6</v>
      </c>
      <c r="T30" s="251"/>
      <c r="U30" s="265"/>
      <c r="V30" s="265"/>
      <c r="W30" s="265"/>
      <c r="X30" s="265"/>
      <c r="Y30" s="265"/>
      <c r="Z30" s="250"/>
      <c r="AA30" s="250"/>
      <c r="AB30" s="250"/>
      <c r="AC30" s="250"/>
      <c r="AD30" s="250"/>
      <c r="AE30" s="250"/>
    </row>
    <row r="31" spans="1:31" ht="20.100000000000001" customHeight="1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31" ht="20.100000000000001" customHeight="1">
      <c r="A32" s="33"/>
      <c r="B32" s="33" t="s">
        <v>183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>
      <c r="J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8" t="s">
        <v>77</v>
      </c>
    </row>
    <row r="34" spans="1:31">
      <c r="A34" s="195" t="s">
        <v>16</v>
      </c>
      <c r="B34" s="194" t="s">
        <v>59</v>
      </c>
      <c r="C34" s="194" t="s">
        <v>184</v>
      </c>
      <c r="D34" s="194"/>
      <c r="E34" s="194" t="s">
        <v>46</v>
      </c>
      <c r="F34" s="194"/>
      <c r="G34" s="194" t="s">
        <v>47</v>
      </c>
      <c r="H34" s="194"/>
      <c r="I34" s="194" t="s">
        <v>55</v>
      </c>
      <c r="J34" s="194"/>
      <c r="K34" s="194" t="s">
        <v>40</v>
      </c>
      <c r="L34" s="194"/>
      <c r="M34" s="194"/>
      <c r="N34" s="194"/>
      <c r="O34" s="194"/>
      <c r="P34" s="194"/>
      <c r="Q34" s="194"/>
      <c r="R34" s="194"/>
      <c r="S34" s="194"/>
      <c r="T34" s="194"/>
      <c r="U34" s="194" t="s">
        <v>169</v>
      </c>
      <c r="V34" s="194"/>
      <c r="W34" s="194"/>
      <c r="X34" s="194"/>
      <c r="Y34" s="194"/>
      <c r="Z34" s="194" t="s">
        <v>73</v>
      </c>
      <c r="AA34" s="194"/>
      <c r="AB34" s="194"/>
      <c r="AC34" s="194"/>
      <c r="AD34" s="194"/>
      <c r="AE34" s="194"/>
    </row>
    <row r="35" spans="1:31">
      <c r="A35" s="195"/>
      <c r="B35" s="194"/>
      <c r="C35" s="194"/>
      <c r="D35" s="194"/>
      <c r="E35" s="194"/>
      <c r="F35" s="194"/>
      <c r="G35" s="194"/>
      <c r="H35" s="194"/>
      <c r="I35" s="194"/>
      <c r="J35" s="194"/>
      <c r="K35" s="194" t="s">
        <v>68</v>
      </c>
      <c r="L35" s="194"/>
      <c r="M35" s="194" t="s">
        <v>69</v>
      </c>
      <c r="N35" s="194"/>
      <c r="O35" s="194" t="s">
        <v>64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</row>
    <row r="36" spans="1:31">
      <c r="A36" s="195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 t="s">
        <v>56</v>
      </c>
      <c r="P36" s="194"/>
      <c r="Q36" s="194" t="s">
        <v>57</v>
      </c>
      <c r="R36" s="194"/>
      <c r="S36" s="194" t="s">
        <v>58</v>
      </c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</row>
    <row r="37" spans="1:31">
      <c r="A37" s="108">
        <v>1</v>
      </c>
      <c r="B37" s="109">
        <v>2</v>
      </c>
      <c r="C37" s="194">
        <v>3</v>
      </c>
      <c r="D37" s="194"/>
      <c r="E37" s="194">
        <v>4</v>
      </c>
      <c r="F37" s="194"/>
      <c r="G37" s="194">
        <v>5</v>
      </c>
      <c r="H37" s="194"/>
      <c r="I37" s="194">
        <v>6</v>
      </c>
      <c r="J37" s="194"/>
      <c r="K37" s="244">
        <v>7</v>
      </c>
      <c r="L37" s="246"/>
      <c r="M37" s="244">
        <v>8</v>
      </c>
      <c r="N37" s="246"/>
      <c r="O37" s="194">
        <v>9</v>
      </c>
      <c r="P37" s="194"/>
      <c r="Q37" s="195">
        <v>10</v>
      </c>
      <c r="R37" s="195"/>
      <c r="S37" s="194">
        <v>11</v>
      </c>
      <c r="T37" s="194"/>
      <c r="U37" s="194">
        <v>12</v>
      </c>
      <c r="V37" s="194"/>
      <c r="W37" s="194"/>
      <c r="X37" s="194"/>
      <c r="Y37" s="194"/>
      <c r="Z37" s="194">
        <v>13</v>
      </c>
      <c r="AA37" s="194"/>
      <c r="AB37" s="194"/>
      <c r="AC37" s="194"/>
      <c r="AD37" s="194"/>
      <c r="AE37" s="194"/>
    </row>
    <row r="38" spans="1:31" ht="45">
      <c r="A38" s="110">
        <v>1</v>
      </c>
      <c r="B38" s="113" t="s">
        <v>196</v>
      </c>
      <c r="C38" s="260">
        <v>2024</v>
      </c>
      <c r="D38" s="260"/>
      <c r="E38" s="143">
        <v>3500</v>
      </c>
      <c r="F38" s="144"/>
      <c r="G38" s="254"/>
      <c r="H38" s="254"/>
      <c r="I38" s="254"/>
      <c r="J38" s="254"/>
      <c r="K38" s="256"/>
      <c r="L38" s="257"/>
      <c r="M38" s="258">
        <f>E38</f>
        <v>3500</v>
      </c>
      <c r="N38" s="259"/>
      <c r="O38" s="254"/>
      <c r="P38" s="254"/>
      <c r="Q38" s="254"/>
      <c r="R38" s="254"/>
      <c r="S38" s="272">
        <f>E38-O38-Q38</f>
        <v>3500</v>
      </c>
      <c r="T38" s="273"/>
      <c r="U38" s="255" t="s">
        <v>197</v>
      </c>
      <c r="V38" s="255"/>
      <c r="W38" s="255"/>
      <c r="X38" s="255"/>
      <c r="Y38" s="255"/>
      <c r="Z38" s="213"/>
      <c r="AA38" s="213"/>
      <c r="AB38" s="213"/>
      <c r="AC38" s="213"/>
      <c r="AD38" s="213"/>
      <c r="AE38" s="213"/>
    </row>
    <row r="39" spans="1:31" ht="30" customHeight="1">
      <c r="A39" s="110">
        <v>2</v>
      </c>
      <c r="B39" s="113" t="s">
        <v>215</v>
      </c>
      <c r="C39" s="260" t="s">
        <v>211</v>
      </c>
      <c r="D39" s="260"/>
      <c r="E39" s="143">
        <v>2500</v>
      </c>
      <c r="F39" s="144"/>
      <c r="G39" s="254"/>
      <c r="H39" s="254"/>
      <c r="I39" s="254"/>
      <c r="J39" s="254"/>
      <c r="K39" s="256"/>
      <c r="L39" s="257"/>
      <c r="M39" s="258">
        <f t="shared" ref="M39:M44" si="3">E39</f>
        <v>2500</v>
      </c>
      <c r="N39" s="259"/>
      <c r="O39" s="254"/>
      <c r="P39" s="254"/>
      <c r="Q39" s="254"/>
      <c r="R39" s="254"/>
      <c r="S39" s="272">
        <f t="shared" ref="S39:S47" si="4">E39-O39-Q39</f>
        <v>2500</v>
      </c>
      <c r="T39" s="273"/>
      <c r="U39" s="255" t="s">
        <v>197</v>
      </c>
      <c r="V39" s="255"/>
      <c r="W39" s="255"/>
      <c r="X39" s="255"/>
      <c r="Y39" s="255"/>
      <c r="Z39" s="213"/>
      <c r="AA39" s="213"/>
      <c r="AB39" s="213"/>
      <c r="AC39" s="213"/>
      <c r="AD39" s="213"/>
      <c r="AE39" s="213"/>
    </row>
    <row r="40" spans="1:31" ht="30" customHeight="1">
      <c r="A40" s="110">
        <v>3</v>
      </c>
      <c r="B40" s="113" t="s">
        <v>185</v>
      </c>
      <c r="C40" s="260">
        <v>2024</v>
      </c>
      <c r="D40" s="260"/>
      <c r="E40" s="143">
        <v>2500</v>
      </c>
      <c r="F40" s="144"/>
      <c r="G40" s="254"/>
      <c r="H40" s="254"/>
      <c r="I40" s="254"/>
      <c r="J40" s="254"/>
      <c r="K40" s="256"/>
      <c r="L40" s="257"/>
      <c r="M40" s="258">
        <f t="shared" si="3"/>
        <v>2500</v>
      </c>
      <c r="N40" s="259"/>
      <c r="O40" s="254"/>
      <c r="P40" s="254"/>
      <c r="Q40" s="254"/>
      <c r="R40" s="254"/>
      <c r="S40" s="272">
        <f t="shared" si="4"/>
        <v>2500</v>
      </c>
      <c r="T40" s="273"/>
      <c r="U40" s="255" t="s">
        <v>197</v>
      </c>
      <c r="V40" s="255"/>
      <c r="W40" s="255"/>
      <c r="X40" s="255"/>
      <c r="Y40" s="255"/>
      <c r="Z40" s="213"/>
      <c r="AA40" s="213"/>
      <c r="AB40" s="213"/>
      <c r="AC40" s="213"/>
      <c r="AD40" s="213"/>
      <c r="AE40" s="213"/>
    </row>
    <row r="41" spans="1:31" ht="30" customHeight="1">
      <c r="A41" s="110">
        <v>4</v>
      </c>
      <c r="B41" s="113" t="s">
        <v>216</v>
      </c>
      <c r="C41" s="260">
        <v>2024</v>
      </c>
      <c r="D41" s="260"/>
      <c r="E41" s="143">
        <v>4500</v>
      </c>
      <c r="F41" s="144"/>
      <c r="G41" s="254"/>
      <c r="H41" s="254"/>
      <c r="I41" s="254"/>
      <c r="J41" s="254"/>
      <c r="K41" s="256"/>
      <c r="L41" s="257"/>
      <c r="M41" s="258">
        <f t="shared" si="3"/>
        <v>4500</v>
      </c>
      <c r="N41" s="259"/>
      <c r="O41" s="254">
        <v>250</v>
      </c>
      <c r="P41" s="254"/>
      <c r="Q41" s="254"/>
      <c r="R41" s="254"/>
      <c r="S41" s="272">
        <f t="shared" si="4"/>
        <v>4250</v>
      </c>
      <c r="T41" s="273"/>
      <c r="U41" s="255" t="s">
        <v>197</v>
      </c>
      <c r="V41" s="255"/>
      <c r="W41" s="255"/>
      <c r="X41" s="255"/>
      <c r="Y41" s="255"/>
      <c r="Z41" s="213"/>
      <c r="AA41" s="213"/>
      <c r="AB41" s="213"/>
      <c r="AC41" s="213"/>
      <c r="AD41" s="213"/>
      <c r="AE41" s="213"/>
    </row>
    <row r="42" spans="1:31" ht="18.75" customHeight="1">
      <c r="A42" s="157">
        <v>5</v>
      </c>
      <c r="B42" s="113" t="s">
        <v>217</v>
      </c>
      <c r="C42" s="274">
        <v>2024</v>
      </c>
      <c r="D42" s="260"/>
      <c r="E42" s="143">
        <v>2500</v>
      </c>
      <c r="F42" s="144"/>
      <c r="G42" s="254"/>
      <c r="H42" s="254"/>
      <c r="I42" s="254"/>
      <c r="J42" s="254"/>
      <c r="K42" s="256"/>
      <c r="L42" s="257"/>
      <c r="M42" s="258">
        <f t="shared" si="3"/>
        <v>2500</v>
      </c>
      <c r="N42" s="259"/>
      <c r="O42" s="254"/>
      <c r="P42" s="254"/>
      <c r="Q42" s="254"/>
      <c r="R42" s="254"/>
      <c r="S42" s="272">
        <f t="shared" si="4"/>
        <v>2500</v>
      </c>
      <c r="T42" s="273"/>
      <c r="U42" s="255" t="s">
        <v>197</v>
      </c>
      <c r="V42" s="255"/>
      <c r="W42" s="255"/>
      <c r="X42" s="255"/>
      <c r="Y42" s="255"/>
      <c r="Z42" s="213"/>
      <c r="AA42" s="213"/>
      <c r="AB42" s="213"/>
      <c r="AC42" s="213"/>
      <c r="AD42" s="213"/>
      <c r="AE42" s="213"/>
    </row>
    <row r="43" spans="1:31" ht="30" customHeight="1">
      <c r="A43" s="157">
        <v>6</v>
      </c>
      <c r="B43" s="113" t="s">
        <v>186</v>
      </c>
      <c r="C43" s="274">
        <v>2024</v>
      </c>
      <c r="D43" s="260"/>
      <c r="E43" s="143">
        <v>1200</v>
      </c>
      <c r="F43" s="144"/>
      <c r="G43" s="256"/>
      <c r="H43" s="257"/>
      <c r="I43" s="256"/>
      <c r="J43" s="257"/>
      <c r="K43" s="256"/>
      <c r="L43" s="257"/>
      <c r="M43" s="258">
        <f t="shared" si="3"/>
        <v>1200</v>
      </c>
      <c r="N43" s="259"/>
      <c r="O43" s="256"/>
      <c r="P43" s="257"/>
      <c r="Q43" s="256"/>
      <c r="R43" s="257"/>
      <c r="S43" s="272">
        <f t="shared" si="4"/>
        <v>1200</v>
      </c>
      <c r="T43" s="273"/>
      <c r="U43" s="255" t="s">
        <v>197</v>
      </c>
      <c r="V43" s="255"/>
      <c r="W43" s="255"/>
      <c r="X43" s="255"/>
      <c r="Y43" s="255"/>
      <c r="Z43" s="275"/>
      <c r="AA43" s="276"/>
      <c r="AB43" s="276"/>
      <c r="AC43" s="276"/>
      <c r="AD43" s="276"/>
      <c r="AE43" s="277"/>
    </row>
    <row r="44" spans="1:31" ht="30" customHeight="1">
      <c r="A44" s="157">
        <v>7</v>
      </c>
      <c r="B44" s="113" t="s">
        <v>218</v>
      </c>
      <c r="C44" s="274">
        <v>2024</v>
      </c>
      <c r="D44" s="260"/>
      <c r="E44" s="143">
        <v>4800</v>
      </c>
      <c r="F44" s="144"/>
      <c r="G44" s="256"/>
      <c r="H44" s="257"/>
      <c r="I44" s="256"/>
      <c r="J44" s="257"/>
      <c r="K44" s="256"/>
      <c r="L44" s="257"/>
      <c r="M44" s="258">
        <f t="shared" si="3"/>
        <v>4800</v>
      </c>
      <c r="N44" s="259"/>
      <c r="O44" s="256">
        <v>150</v>
      </c>
      <c r="P44" s="257"/>
      <c r="Q44" s="256"/>
      <c r="R44" s="257"/>
      <c r="S44" s="272">
        <f t="shared" si="4"/>
        <v>4650</v>
      </c>
      <c r="T44" s="273"/>
      <c r="U44" s="255" t="s">
        <v>197</v>
      </c>
      <c r="V44" s="255"/>
      <c r="W44" s="255"/>
      <c r="X44" s="255"/>
      <c r="Y44" s="255"/>
      <c r="Z44" s="275"/>
      <c r="AA44" s="276"/>
      <c r="AB44" s="276"/>
      <c r="AC44" s="276"/>
      <c r="AD44" s="276"/>
      <c r="AE44" s="277"/>
    </row>
    <row r="45" spans="1:31" ht="30" customHeight="1">
      <c r="A45" s="157">
        <v>8</v>
      </c>
      <c r="B45" s="113" t="s">
        <v>187</v>
      </c>
      <c r="C45" s="278">
        <v>2024</v>
      </c>
      <c r="D45" s="274"/>
      <c r="E45" s="143">
        <v>2300</v>
      </c>
      <c r="F45" s="144"/>
      <c r="G45" s="148"/>
      <c r="H45" s="149"/>
      <c r="I45" s="148"/>
      <c r="J45" s="149"/>
      <c r="K45" s="148"/>
      <c r="L45" s="149"/>
      <c r="M45" s="258">
        <f t="shared" ref="M45:M47" si="5">E45</f>
        <v>2300</v>
      </c>
      <c r="N45" s="259"/>
      <c r="O45" s="256"/>
      <c r="P45" s="257"/>
      <c r="Q45" s="148"/>
      <c r="R45" s="149"/>
      <c r="S45" s="272">
        <f t="shared" si="4"/>
        <v>2300</v>
      </c>
      <c r="T45" s="273"/>
      <c r="U45" s="255" t="s">
        <v>197</v>
      </c>
      <c r="V45" s="255"/>
      <c r="W45" s="255"/>
      <c r="X45" s="255"/>
      <c r="Y45" s="255"/>
      <c r="Z45" s="152"/>
      <c r="AA45" s="153"/>
      <c r="AB45" s="153"/>
      <c r="AC45" s="153"/>
      <c r="AD45" s="153"/>
      <c r="AE45" s="154"/>
    </row>
    <row r="46" spans="1:31" ht="30" customHeight="1">
      <c r="A46" s="157">
        <v>9</v>
      </c>
      <c r="B46" s="113" t="s">
        <v>188</v>
      </c>
      <c r="C46" s="278">
        <v>2024</v>
      </c>
      <c r="D46" s="274"/>
      <c r="E46" s="143">
        <v>2500</v>
      </c>
      <c r="F46" s="144"/>
      <c r="G46" s="148"/>
      <c r="H46" s="149"/>
      <c r="I46" s="148"/>
      <c r="J46" s="149"/>
      <c r="K46" s="148"/>
      <c r="L46" s="149"/>
      <c r="M46" s="258">
        <f t="shared" si="5"/>
        <v>2500</v>
      </c>
      <c r="N46" s="259"/>
      <c r="O46" s="256">
        <v>150</v>
      </c>
      <c r="P46" s="257"/>
      <c r="Q46" s="148"/>
      <c r="R46" s="149"/>
      <c r="S46" s="272">
        <f t="shared" si="4"/>
        <v>2350</v>
      </c>
      <c r="T46" s="273"/>
      <c r="U46" s="255" t="s">
        <v>197</v>
      </c>
      <c r="V46" s="255"/>
      <c r="W46" s="255"/>
      <c r="X46" s="255"/>
      <c r="Y46" s="255"/>
      <c r="Z46" s="152"/>
      <c r="AA46" s="153"/>
      <c r="AB46" s="153"/>
      <c r="AC46" s="153"/>
      <c r="AD46" s="153"/>
      <c r="AE46" s="154"/>
    </row>
    <row r="47" spans="1:31" ht="30" customHeight="1">
      <c r="A47" s="157">
        <v>10</v>
      </c>
      <c r="B47" s="113" t="s">
        <v>219</v>
      </c>
      <c r="C47" s="278">
        <v>2024</v>
      </c>
      <c r="D47" s="274"/>
      <c r="E47" s="143">
        <v>3500</v>
      </c>
      <c r="F47" s="144"/>
      <c r="G47" s="148"/>
      <c r="H47" s="149"/>
      <c r="I47" s="148"/>
      <c r="J47" s="149"/>
      <c r="K47" s="148"/>
      <c r="L47" s="149"/>
      <c r="M47" s="258">
        <f t="shared" si="5"/>
        <v>3500</v>
      </c>
      <c r="N47" s="259"/>
      <c r="O47" s="256"/>
      <c r="P47" s="257"/>
      <c r="Q47" s="148"/>
      <c r="R47" s="149"/>
      <c r="S47" s="272">
        <f t="shared" si="4"/>
        <v>3500</v>
      </c>
      <c r="T47" s="273"/>
      <c r="U47" s="255" t="s">
        <v>197</v>
      </c>
      <c r="V47" s="255"/>
      <c r="W47" s="255"/>
      <c r="X47" s="255"/>
      <c r="Y47" s="255"/>
      <c r="Z47" s="152"/>
      <c r="AA47" s="153"/>
      <c r="AB47" s="153"/>
      <c r="AC47" s="153"/>
      <c r="AD47" s="153"/>
      <c r="AE47" s="154"/>
    </row>
    <row r="48" spans="1:31" ht="30" customHeight="1">
      <c r="A48" s="157"/>
      <c r="B48" s="158"/>
      <c r="C48" s="159"/>
      <c r="D48" s="160"/>
      <c r="E48" s="143"/>
      <c r="F48" s="144"/>
      <c r="G48" s="148"/>
      <c r="H48" s="149"/>
      <c r="I48" s="148"/>
      <c r="J48" s="149"/>
      <c r="K48" s="148"/>
      <c r="L48" s="149"/>
      <c r="M48" s="150"/>
      <c r="N48" s="151"/>
      <c r="O48" s="148"/>
      <c r="P48" s="149"/>
      <c r="Q48" s="148"/>
      <c r="R48" s="149"/>
      <c r="S48" s="155"/>
      <c r="T48" s="156"/>
      <c r="U48" s="275"/>
      <c r="V48" s="276"/>
      <c r="W48" s="276"/>
      <c r="X48" s="276"/>
      <c r="Y48" s="277"/>
      <c r="Z48" s="152"/>
      <c r="AA48" s="153"/>
      <c r="AB48" s="153"/>
      <c r="AC48" s="153"/>
      <c r="AD48" s="153"/>
      <c r="AE48" s="154"/>
    </row>
    <row r="49" spans="1:31">
      <c r="A49" s="224" t="s">
        <v>17</v>
      </c>
      <c r="B49" s="192"/>
      <c r="C49" s="192"/>
      <c r="D49" s="193"/>
      <c r="E49" s="145">
        <f>SUM(E38:E48)</f>
        <v>29800</v>
      </c>
      <c r="F49" s="146"/>
      <c r="G49" s="251">
        <f t="shared" ref="G49" si="6">SUM(G38:G44)</f>
        <v>0</v>
      </c>
      <c r="H49" s="251"/>
      <c r="I49" s="251">
        <f t="shared" ref="I49" si="7">SUM(I38:I44)</f>
        <v>0</v>
      </c>
      <c r="J49" s="251"/>
      <c r="K49" s="251">
        <f t="shared" ref="K49" si="8">SUM(K38:K44)</f>
        <v>0</v>
      </c>
      <c r="L49" s="251"/>
      <c r="M49" s="251">
        <f>SUM(M38:M48)</f>
        <v>29800</v>
      </c>
      <c r="N49" s="251"/>
      <c r="O49" s="251">
        <f t="shared" ref="O49" si="9">SUM(O38:O44)</f>
        <v>400</v>
      </c>
      <c r="P49" s="251"/>
      <c r="Q49" s="251">
        <f t="shared" ref="Q49" si="10">SUM(Q38:Q44)</f>
        <v>0</v>
      </c>
      <c r="R49" s="251"/>
      <c r="S49" s="251">
        <f>SUM(S38:S48)</f>
        <v>29250</v>
      </c>
      <c r="T49" s="251"/>
      <c r="U49" s="265"/>
      <c r="V49" s="265"/>
      <c r="W49" s="265"/>
      <c r="X49" s="265"/>
      <c r="Y49" s="265"/>
      <c r="Z49" s="250"/>
      <c r="AA49" s="250"/>
      <c r="AB49" s="250"/>
      <c r="AC49" s="250"/>
      <c r="AD49" s="250"/>
      <c r="AE49" s="250"/>
    </row>
    <row r="50" spans="1:3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31">
      <c r="A51"/>
      <c r="B51"/>
      <c r="C51"/>
      <c r="D51"/>
      <c r="E51" s="125">
        <v>17700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3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31" ht="26.25">
      <c r="A53"/>
      <c r="B53" s="267" t="s">
        <v>192</v>
      </c>
      <c r="C53" s="268"/>
      <c r="D53" s="268"/>
      <c r="E53" s="268"/>
      <c r="F53" s="268"/>
      <c r="G53" s="268"/>
      <c r="H53" s="268"/>
      <c r="I53" s="73"/>
      <c r="J53" s="73"/>
      <c r="K53" s="73"/>
      <c r="L53" s="269" t="s">
        <v>51</v>
      </c>
      <c r="M53" s="269"/>
      <c r="N53" s="269"/>
      <c r="O53" s="269"/>
      <c r="P53" s="269"/>
      <c r="Q53" s="74"/>
      <c r="R53" s="74"/>
      <c r="S53" s="74"/>
      <c r="T53" s="74"/>
      <c r="U53" s="74"/>
      <c r="V53" s="270" t="s">
        <v>180</v>
      </c>
      <c r="W53" s="271"/>
      <c r="X53" s="271"/>
      <c r="Y53" s="271"/>
      <c r="Z53" s="271"/>
    </row>
    <row r="54" spans="1:31" ht="26.25">
      <c r="A54"/>
      <c r="B54" s="266" t="s">
        <v>26</v>
      </c>
      <c r="C54" s="266"/>
      <c r="D54" s="266"/>
      <c r="E54" s="266"/>
      <c r="F54" s="266"/>
      <c r="G54" s="266"/>
      <c r="H54" s="266"/>
      <c r="I54" s="75"/>
      <c r="J54" s="75"/>
      <c r="K54" s="75"/>
      <c r="L54" s="76"/>
      <c r="M54" s="71"/>
      <c r="N54" s="72" t="s">
        <v>27</v>
      </c>
      <c r="O54" s="71"/>
      <c r="P54" s="76"/>
      <c r="Q54" s="75"/>
      <c r="R54" s="75"/>
      <c r="S54" s="75"/>
      <c r="T54" s="76"/>
      <c r="U54" s="76"/>
      <c r="V54" s="266" t="s">
        <v>35</v>
      </c>
      <c r="W54" s="266"/>
      <c r="X54" s="266"/>
      <c r="Y54" s="266"/>
      <c r="Z54" s="266"/>
    </row>
    <row r="55" spans="1:3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</sheetData>
  <mergeCells count="267">
    <mergeCell ref="U48:Y48"/>
    <mergeCell ref="O45:P45"/>
    <mergeCell ref="O46:P46"/>
    <mergeCell ref="O47:P47"/>
    <mergeCell ref="S45:T45"/>
    <mergeCell ref="S46:T46"/>
    <mergeCell ref="S47:T47"/>
    <mergeCell ref="U45:Y45"/>
    <mergeCell ref="U46:Y46"/>
    <mergeCell ref="U47:Y47"/>
    <mergeCell ref="M43:N43"/>
    <mergeCell ref="M44:N44"/>
    <mergeCell ref="K43:L43"/>
    <mergeCell ref="K44:L44"/>
    <mergeCell ref="I43:J43"/>
    <mergeCell ref="I44:J44"/>
    <mergeCell ref="C45:D45"/>
    <mergeCell ref="C46:D46"/>
    <mergeCell ref="C47:D47"/>
    <mergeCell ref="M45:N45"/>
    <mergeCell ref="M46:N46"/>
    <mergeCell ref="M47:N47"/>
    <mergeCell ref="U49:Y49"/>
    <mergeCell ref="Z49:AE49"/>
    <mergeCell ref="Z43:AE43"/>
    <mergeCell ref="Z44:AE44"/>
    <mergeCell ref="U44:Y44"/>
    <mergeCell ref="U43:Y43"/>
    <mergeCell ref="A49:D49"/>
    <mergeCell ref="G49:H49"/>
    <mergeCell ref="I49:J49"/>
    <mergeCell ref="K49:L49"/>
    <mergeCell ref="M49:N49"/>
    <mergeCell ref="O49:P49"/>
    <mergeCell ref="Q49:R49"/>
    <mergeCell ref="S49:T49"/>
    <mergeCell ref="S44:T44"/>
    <mergeCell ref="S43:T43"/>
    <mergeCell ref="Q43:R43"/>
    <mergeCell ref="Q44:R44"/>
    <mergeCell ref="G43:H43"/>
    <mergeCell ref="G44:H44"/>
    <mergeCell ref="C43:D43"/>
    <mergeCell ref="C44:D44"/>
    <mergeCell ref="O43:P43"/>
    <mergeCell ref="O44:P44"/>
    <mergeCell ref="U41:Y41"/>
    <mergeCell ref="Z41:AE41"/>
    <mergeCell ref="C42:D42"/>
    <mergeCell ref="G42:H42"/>
    <mergeCell ref="I42:J42"/>
    <mergeCell ref="K42:L42"/>
    <mergeCell ref="M42:N42"/>
    <mergeCell ref="O42:P42"/>
    <mergeCell ref="Q42:R42"/>
    <mergeCell ref="S42:T42"/>
    <mergeCell ref="U42:Y42"/>
    <mergeCell ref="Z42:AE42"/>
    <mergeCell ref="C41:D41"/>
    <mergeCell ref="G41:H41"/>
    <mergeCell ref="I41:J41"/>
    <mergeCell ref="K41:L41"/>
    <mergeCell ref="M41:N41"/>
    <mergeCell ref="O41:P41"/>
    <mergeCell ref="Q41:R41"/>
    <mergeCell ref="S41:T41"/>
    <mergeCell ref="U40:Y40"/>
    <mergeCell ref="Z40:AE40"/>
    <mergeCell ref="Z39:AE39"/>
    <mergeCell ref="C40:D40"/>
    <mergeCell ref="G40:H40"/>
    <mergeCell ref="I40:J40"/>
    <mergeCell ref="K40:L40"/>
    <mergeCell ref="M40:N40"/>
    <mergeCell ref="O40:P40"/>
    <mergeCell ref="Q40:R40"/>
    <mergeCell ref="S40:T40"/>
    <mergeCell ref="A34:A36"/>
    <mergeCell ref="B34:B36"/>
    <mergeCell ref="C34:D36"/>
    <mergeCell ref="E34:F36"/>
    <mergeCell ref="G34:H36"/>
    <mergeCell ref="I34:J36"/>
    <mergeCell ref="K34:T34"/>
    <mergeCell ref="U37:Y37"/>
    <mergeCell ref="Z37:AE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4:Y36"/>
    <mergeCell ref="Z34:AE36"/>
    <mergeCell ref="K35:L36"/>
    <mergeCell ref="M35:N36"/>
    <mergeCell ref="O35:T35"/>
    <mergeCell ref="O36:P36"/>
    <mergeCell ref="Q36:R36"/>
    <mergeCell ref="S36:T36"/>
    <mergeCell ref="B53:H53"/>
    <mergeCell ref="L53:P53"/>
    <mergeCell ref="V53:Z53"/>
    <mergeCell ref="C39:D39"/>
    <mergeCell ref="G39:H39"/>
    <mergeCell ref="C38:D38"/>
    <mergeCell ref="G38:H38"/>
    <mergeCell ref="I38:J38"/>
    <mergeCell ref="K38:L38"/>
    <mergeCell ref="M38:N38"/>
    <mergeCell ref="O38:P38"/>
    <mergeCell ref="Q38:R38"/>
    <mergeCell ref="S38:T38"/>
    <mergeCell ref="U38:Y38"/>
    <mergeCell ref="Z38:AE38"/>
    <mergeCell ref="I39:J39"/>
    <mergeCell ref="K39:L39"/>
    <mergeCell ref="M39:N39"/>
    <mergeCell ref="O39:P39"/>
    <mergeCell ref="Q39:R39"/>
    <mergeCell ref="S39:T39"/>
    <mergeCell ref="U39:Y39"/>
    <mergeCell ref="B54:H54"/>
    <mergeCell ref="V54:Z54"/>
    <mergeCell ref="R5:U5"/>
    <mergeCell ref="G25:H25"/>
    <mergeCell ref="C25:D25"/>
    <mergeCell ref="I26:J26"/>
    <mergeCell ref="E28:F28"/>
    <mergeCell ref="C26:D26"/>
    <mergeCell ref="E26:F26"/>
    <mergeCell ref="G26:H26"/>
    <mergeCell ref="C24:D24"/>
    <mergeCell ref="E24:F24"/>
    <mergeCell ref="O24:P24"/>
    <mergeCell ref="M24:N24"/>
    <mergeCell ref="Q24:R24"/>
    <mergeCell ref="Q23:R23"/>
    <mergeCell ref="M5:P5"/>
    <mergeCell ref="B4:F6"/>
    <mergeCell ref="G24:H24"/>
    <mergeCell ref="I19:J21"/>
    <mergeCell ref="L4:P4"/>
    <mergeCell ref="L5:L6"/>
    <mergeCell ref="M23:N23"/>
    <mergeCell ref="Q22:R22"/>
    <mergeCell ref="Z23:AE23"/>
    <mergeCell ref="I24:J24"/>
    <mergeCell ref="AA4:AE4"/>
    <mergeCell ref="V4:Z4"/>
    <mergeCell ref="Q4:U4"/>
    <mergeCell ref="AB5:AE5"/>
    <mergeCell ref="AA5:AA6"/>
    <mergeCell ref="Q5:Q6"/>
    <mergeCell ref="W5:Z5"/>
    <mergeCell ref="U22:Y22"/>
    <mergeCell ref="U23:Y23"/>
    <mergeCell ref="V5:V6"/>
    <mergeCell ref="K19:T19"/>
    <mergeCell ref="K20:L21"/>
    <mergeCell ref="Z19:AE21"/>
    <mergeCell ref="M22:N22"/>
    <mergeCell ref="M20:N21"/>
    <mergeCell ref="K22:L22"/>
    <mergeCell ref="H5:K5"/>
    <mergeCell ref="U19:Y21"/>
    <mergeCell ref="I23:J23"/>
    <mergeCell ref="G19:H21"/>
    <mergeCell ref="U30:Y30"/>
    <mergeCell ref="M28:N28"/>
    <mergeCell ref="O28:P28"/>
    <mergeCell ref="Q28:R28"/>
    <mergeCell ref="Q27:R27"/>
    <mergeCell ref="C27:D27"/>
    <mergeCell ref="E27:F27"/>
    <mergeCell ref="G27:H27"/>
    <mergeCell ref="I27:J27"/>
    <mergeCell ref="K27:L27"/>
    <mergeCell ref="C29:D29"/>
    <mergeCell ref="E29:F29"/>
    <mergeCell ref="M29:N29"/>
    <mergeCell ref="O29:P29"/>
    <mergeCell ref="G29:H29"/>
    <mergeCell ref="K29:L29"/>
    <mergeCell ref="I29:J29"/>
    <mergeCell ref="Q30:R30"/>
    <mergeCell ref="K30:L30"/>
    <mergeCell ref="S30:T30"/>
    <mergeCell ref="O30:P30"/>
    <mergeCell ref="G28:H28"/>
    <mergeCell ref="K28:L28"/>
    <mergeCell ref="I28:J28"/>
    <mergeCell ref="C28:D28"/>
    <mergeCell ref="A4:A6"/>
    <mergeCell ref="A13:F13"/>
    <mergeCell ref="B12:F12"/>
    <mergeCell ref="B10:F10"/>
    <mergeCell ref="B11:F11"/>
    <mergeCell ref="B7:F7"/>
    <mergeCell ref="B8:F8"/>
    <mergeCell ref="G4:K4"/>
    <mergeCell ref="G5:G6"/>
    <mergeCell ref="A19:A21"/>
    <mergeCell ref="B19:B21"/>
    <mergeCell ref="C19:D21"/>
    <mergeCell ref="E19:F21"/>
    <mergeCell ref="E22:F22"/>
    <mergeCell ref="B9:F9"/>
    <mergeCell ref="A14:F14"/>
    <mergeCell ref="C23:D23"/>
    <mergeCell ref="E23:F23"/>
    <mergeCell ref="C22:D22"/>
    <mergeCell ref="G23:H23"/>
    <mergeCell ref="E25:F25"/>
    <mergeCell ref="I25:J25"/>
    <mergeCell ref="K25:L25"/>
    <mergeCell ref="Z28:AE28"/>
    <mergeCell ref="G22:H22"/>
    <mergeCell ref="K23:L23"/>
    <mergeCell ref="I22:J22"/>
    <mergeCell ref="K26:L26"/>
    <mergeCell ref="M26:N26"/>
    <mergeCell ref="O23:P23"/>
    <mergeCell ref="K24:L24"/>
    <mergeCell ref="O26:P26"/>
    <mergeCell ref="S24:T24"/>
    <mergeCell ref="Q26:R26"/>
    <mergeCell ref="Z24:AE24"/>
    <mergeCell ref="Z25:AE25"/>
    <mergeCell ref="S22:T22"/>
    <mergeCell ref="U24:Y24"/>
    <mergeCell ref="U26:Y26"/>
    <mergeCell ref="S28:T28"/>
    <mergeCell ref="U28:Y28"/>
    <mergeCell ref="M27:N27"/>
    <mergeCell ref="O27:P27"/>
    <mergeCell ref="M25:N25"/>
    <mergeCell ref="O25:P25"/>
    <mergeCell ref="Q25:R25"/>
    <mergeCell ref="Z22:AE22"/>
    <mergeCell ref="Z30:AE30"/>
    <mergeCell ref="A30:D30"/>
    <mergeCell ref="I30:J30"/>
    <mergeCell ref="E30:F30"/>
    <mergeCell ref="G30:H30"/>
    <mergeCell ref="M30:N30"/>
    <mergeCell ref="AB1:AE1"/>
    <mergeCell ref="Q29:R29"/>
    <mergeCell ref="S25:T25"/>
    <mergeCell ref="U25:Y25"/>
    <mergeCell ref="S27:T27"/>
    <mergeCell ref="U27:Y27"/>
    <mergeCell ref="S23:T23"/>
    <mergeCell ref="Q21:R21"/>
    <mergeCell ref="Z26:AE26"/>
    <mergeCell ref="S26:T26"/>
    <mergeCell ref="Z29:AE29"/>
    <mergeCell ref="S29:T29"/>
    <mergeCell ref="U29:Y29"/>
    <mergeCell ref="O22:P22"/>
    <mergeCell ref="O20:T20"/>
    <mergeCell ref="S21:T21"/>
    <mergeCell ref="O21:P21"/>
    <mergeCell ref="Z27:AE27"/>
  </mergeCells>
  <phoneticPr fontId="3" type="noConversion"/>
  <pageMargins left="0.35433070866141736" right="0.19685039370078741" top="0.62992125984251968" bottom="0.55118110236220474" header="0.35433070866141736" footer="0.31496062992125984"/>
  <pageSetup paperSize="9" scale="36" orientation="landscape" verticalDpi="1200" r:id="rId1"/>
  <headerFooter alignWithMargins="0">
    <oddHeader>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46" workbookViewId="0">
      <selection activeCell="D116" sqref="D116"/>
    </sheetView>
  </sheetViews>
  <sheetFormatPr defaultRowHeight="12.75"/>
  <cols>
    <col min="1" max="1" width="45.42578125" customWidth="1"/>
    <col min="4" max="9" width="20.42578125" customWidth="1"/>
  </cols>
  <sheetData>
    <row r="1" spans="1:9" ht="20.25">
      <c r="A1" s="137"/>
      <c r="B1" s="136"/>
      <c r="C1" s="136"/>
      <c r="D1" s="136"/>
      <c r="E1" s="137"/>
      <c r="F1" s="137"/>
      <c r="G1" s="137"/>
      <c r="H1" s="137"/>
      <c r="I1" s="137" t="s">
        <v>200</v>
      </c>
    </row>
    <row r="2" spans="1:9" ht="20.25">
      <c r="A2" s="137"/>
      <c r="B2" s="136"/>
      <c r="C2" s="136"/>
      <c r="D2" s="136"/>
      <c r="E2" s="137"/>
      <c r="F2" s="137"/>
      <c r="G2" s="137"/>
      <c r="H2" s="137"/>
      <c r="I2" s="137"/>
    </row>
    <row r="3" spans="1:9" ht="20.25">
      <c r="A3" s="137"/>
      <c r="B3" s="136"/>
      <c r="C3" s="136"/>
      <c r="D3" s="136"/>
      <c r="E3" s="137"/>
      <c r="F3" s="137"/>
      <c r="G3" s="137"/>
      <c r="H3" s="137"/>
      <c r="I3" s="137"/>
    </row>
    <row r="4" spans="1:9" ht="20.25">
      <c r="A4" s="128" t="s">
        <v>172</v>
      </c>
      <c r="B4" s="136"/>
      <c r="C4" s="136"/>
      <c r="D4" s="136"/>
      <c r="E4" s="137"/>
      <c r="F4" s="205" t="s">
        <v>108</v>
      </c>
      <c r="G4" s="206"/>
      <c r="H4" s="206"/>
      <c r="I4" s="206"/>
    </row>
    <row r="5" spans="1:9" ht="20.25">
      <c r="A5" s="128" t="s">
        <v>193</v>
      </c>
      <c r="B5" s="136"/>
      <c r="C5" s="136"/>
      <c r="D5" s="136"/>
      <c r="E5" s="137"/>
      <c r="F5" s="203" t="s">
        <v>175</v>
      </c>
      <c r="G5" s="207"/>
      <c r="H5" s="207"/>
      <c r="I5" s="207"/>
    </row>
    <row r="6" spans="1:9" ht="20.25">
      <c r="A6" s="128" t="s">
        <v>174</v>
      </c>
      <c r="B6" s="136"/>
      <c r="C6" s="136"/>
      <c r="D6" s="136"/>
      <c r="E6" s="137"/>
      <c r="F6" s="208"/>
      <c r="G6" s="207"/>
      <c r="H6" s="207"/>
      <c r="I6" s="207"/>
    </row>
    <row r="7" spans="1:9" ht="20.25">
      <c r="A7" s="129" t="s">
        <v>194</v>
      </c>
      <c r="B7" s="136"/>
      <c r="C7" s="136"/>
      <c r="D7" s="136"/>
      <c r="E7" s="137"/>
      <c r="F7" s="209" t="s">
        <v>176</v>
      </c>
      <c r="G7" s="210"/>
      <c r="H7" s="210"/>
      <c r="I7" s="210"/>
    </row>
    <row r="8" spans="1:9" ht="20.25">
      <c r="A8" s="128" t="s">
        <v>171</v>
      </c>
      <c r="B8" s="136"/>
      <c r="C8" s="136"/>
      <c r="D8" s="136"/>
      <c r="E8" s="137"/>
      <c r="F8" s="211" t="s">
        <v>109</v>
      </c>
      <c r="G8" s="207"/>
      <c r="H8" s="207"/>
      <c r="I8" s="207"/>
    </row>
    <row r="9" spans="1:9" ht="20.25">
      <c r="A9" s="130"/>
      <c r="B9" s="136"/>
      <c r="C9" s="136"/>
      <c r="D9" s="136"/>
      <c r="E9" s="137"/>
      <c r="F9" s="137"/>
      <c r="G9" s="137"/>
      <c r="H9" s="137"/>
      <c r="I9" s="137"/>
    </row>
    <row r="10" spans="1:9" ht="20.25">
      <c r="A10" s="137"/>
      <c r="B10" s="136"/>
      <c r="C10" s="136"/>
      <c r="D10" s="136"/>
      <c r="E10" s="137"/>
      <c r="F10" s="137"/>
      <c r="G10" s="137"/>
      <c r="H10" s="137"/>
      <c r="I10" s="137"/>
    </row>
    <row r="11" spans="1:9" ht="20.25">
      <c r="A11" s="137"/>
      <c r="B11" s="136"/>
      <c r="C11" s="136"/>
      <c r="D11" s="136"/>
      <c r="E11" s="137"/>
      <c r="F11" s="211" t="s">
        <v>201</v>
      </c>
      <c r="G11" s="211"/>
      <c r="H11" s="211"/>
      <c r="I11" s="211"/>
    </row>
    <row r="12" spans="1:9" ht="20.25">
      <c r="A12" s="137"/>
      <c r="B12" s="136"/>
      <c r="C12" s="136"/>
      <c r="D12" s="136"/>
      <c r="E12" s="137"/>
      <c r="F12" s="211" t="s">
        <v>202</v>
      </c>
      <c r="G12" s="211"/>
      <c r="H12" s="211"/>
      <c r="I12" s="211"/>
    </row>
    <row r="13" spans="1:9" ht="20.25">
      <c r="A13" s="137"/>
      <c r="B13" s="136"/>
      <c r="C13" s="136"/>
      <c r="D13" s="136"/>
      <c r="E13" s="137"/>
      <c r="F13" s="136"/>
      <c r="G13" s="136"/>
      <c r="H13" s="136"/>
      <c r="I13" s="136"/>
    </row>
    <row r="14" spans="1:9" ht="20.25">
      <c r="A14" s="137"/>
      <c r="B14" s="136"/>
      <c r="C14" s="136"/>
      <c r="D14" s="136"/>
      <c r="E14" s="137"/>
      <c r="F14" s="136"/>
      <c r="G14" s="136"/>
      <c r="H14" s="136"/>
      <c r="I14" s="136"/>
    </row>
    <row r="15" spans="1:9" ht="20.25">
      <c r="A15" s="137"/>
      <c r="B15" s="136"/>
      <c r="C15" s="136"/>
      <c r="D15" s="136"/>
      <c r="E15" s="137"/>
      <c r="F15" s="136"/>
      <c r="G15" s="136"/>
      <c r="H15" s="136"/>
      <c r="I15" s="136"/>
    </row>
    <row r="16" spans="1:9" ht="20.25">
      <c r="A16" s="137"/>
      <c r="B16" s="136"/>
      <c r="C16" s="136"/>
      <c r="D16" s="136"/>
      <c r="E16" s="137"/>
      <c r="F16" s="136"/>
      <c r="G16" s="136"/>
      <c r="H16" s="136"/>
      <c r="I16" s="136"/>
    </row>
    <row r="17" spans="1:9" ht="20.25">
      <c r="A17" s="137"/>
      <c r="B17" s="136"/>
      <c r="C17" s="136"/>
      <c r="D17" s="136"/>
      <c r="E17" s="137"/>
      <c r="F17" s="137"/>
      <c r="G17" s="137"/>
      <c r="H17" s="137"/>
      <c r="I17" s="137"/>
    </row>
    <row r="18" spans="1:9" ht="20.25">
      <c r="A18" s="137"/>
      <c r="B18" s="136"/>
      <c r="C18" s="136"/>
      <c r="D18" s="136"/>
      <c r="E18" s="137"/>
      <c r="F18" s="137"/>
      <c r="G18" s="137"/>
      <c r="H18" s="81" t="s">
        <v>87</v>
      </c>
      <c r="I18" s="135"/>
    </row>
    <row r="19" spans="1:9" ht="20.25">
      <c r="A19" s="137"/>
      <c r="B19" s="136"/>
      <c r="C19" s="136"/>
      <c r="D19" s="136"/>
      <c r="E19" s="137"/>
      <c r="F19" s="137"/>
      <c r="G19" s="137"/>
      <c r="H19" s="81" t="s">
        <v>88</v>
      </c>
      <c r="I19" s="135" t="s">
        <v>79</v>
      </c>
    </row>
    <row r="20" spans="1:9" ht="20.25">
      <c r="A20" s="137"/>
      <c r="B20" s="136"/>
      <c r="C20" s="136"/>
      <c r="D20" s="136"/>
      <c r="E20" s="137"/>
      <c r="F20" s="137"/>
      <c r="G20" s="137"/>
      <c r="H20" s="81" t="s">
        <v>89</v>
      </c>
      <c r="I20" s="135"/>
    </row>
    <row r="21" spans="1:9" ht="20.25">
      <c r="A21" s="137"/>
      <c r="B21" s="136"/>
      <c r="C21" s="136"/>
      <c r="D21" s="136"/>
      <c r="E21" s="137"/>
      <c r="F21" s="137"/>
      <c r="G21" s="137"/>
      <c r="H21" s="81" t="s">
        <v>90</v>
      </c>
      <c r="I21" s="135"/>
    </row>
    <row r="22" spans="1:9" ht="20.25">
      <c r="A22" s="137"/>
      <c r="B22" s="136"/>
      <c r="C22" s="136"/>
      <c r="D22" s="136"/>
      <c r="E22" s="137"/>
      <c r="F22" s="137"/>
      <c r="G22" s="137"/>
      <c r="H22" s="198" t="s">
        <v>91</v>
      </c>
      <c r="I22" s="199"/>
    </row>
    <row r="23" spans="1:9" ht="20.25">
      <c r="A23" s="137"/>
      <c r="B23" s="136"/>
      <c r="C23" s="136"/>
      <c r="D23" s="136"/>
      <c r="E23" s="137"/>
      <c r="F23" s="137"/>
      <c r="G23" s="137"/>
      <c r="H23" s="137"/>
      <c r="I23" s="137"/>
    </row>
    <row r="24" spans="1:9" ht="20.25">
      <c r="A24" s="201" t="s">
        <v>203</v>
      </c>
      <c r="B24" s="201"/>
      <c r="C24" s="201"/>
      <c r="D24" s="201"/>
      <c r="E24" s="201"/>
      <c r="F24" s="201"/>
      <c r="G24" s="201"/>
      <c r="H24" s="201"/>
      <c r="I24" s="201"/>
    </row>
    <row r="25" spans="1:9" ht="20.25">
      <c r="A25" s="137"/>
      <c r="B25" s="202"/>
      <c r="C25" s="202"/>
      <c r="D25" s="202"/>
      <c r="E25" s="202"/>
      <c r="F25" s="137"/>
      <c r="G25" s="137"/>
      <c r="H25" s="200" t="s">
        <v>52</v>
      </c>
      <c r="I25" s="200"/>
    </row>
    <row r="26" spans="1:9" ht="20.25">
      <c r="A26" s="86" t="s">
        <v>8</v>
      </c>
      <c r="B26" s="182" t="s">
        <v>178</v>
      </c>
      <c r="C26" s="182"/>
      <c r="D26" s="182"/>
      <c r="E26" s="182"/>
      <c r="F26" s="182"/>
      <c r="G26" s="183"/>
      <c r="H26" s="81" t="s">
        <v>38</v>
      </c>
      <c r="I26" s="135" t="s">
        <v>177</v>
      </c>
    </row>
    <row r="27" spans="1:9" ht="20.25">
      <c r="A27" s="86" t="s">
        <v>164</v>
      </c>
      <c r="B27" s="182" t="s">
        <v>179</v>
      </c>
      <c r="C27" s="182"/>
      <c r="D27" s="182"/>
      <c r="E27" s="182"/>
      <c r="F27" s="79"/>
      <c r="G27" s="80"/>
      <c r="H27" s="81" t="s">
        <v>37</v>
      </c>
      <c r="I27" s="135">
        <v>150</v>
      </c>
    </row>
    <row r="28" spans="1:9" ht="20.25">
      <c r="A28" s="86" t="s">
        <v>10</v>
      </c>
      <c r="B28" s="182" t="s">
        <v>162</v>
      </c>
      <c r="C28" s="182"/>
      <c r="D28" s="182"/>
      <c r="E28" s="182"/>
      <c r="F28" s="79"/>
      <c r="G28" s="80"/>
      <c r="H28" s="81" t="s">
        <v>36</v>
      </c>
      <c r="I28" s="135">
        <v>74510100</v>
      </c>
    </row>
    <row r="29" spans="1:9" ht="20.25">
      <c r="A29" s="86" t="s">
        <v>9</v>
      </c>
      <c r="B29" s="182" t="s">
        <v>163</v>
      </c>
      <c r="C29" s="182"/>
      <c r="D29" s="182"/>
      <c r="E29" s="182"/>
      <c r="F29" s="82"/>
      <c r="G29" s="83"/>
      <c r="H29" s="81" t="s">
        <v>4</v>
      </c>
      <c r="I29" s="135"/>
    </row>
    <row r="30" spans="1:9" ht="20.25">
      <c r="A30" s="86" t="s">
        <v>173</v>
      </c>
      <c r="B30" s="182" t="s">
        <v>94</v>
      </c>
      <c r="C30" s="182"/>
      <c r="D30" s="182"/>
      <c r="E30" s="182"/>
      <c r="F30" s="182"/>
      <c r="G30" s="183"/>
      <c r="H30" s="81" t="s">
        <v>3</v>
      </c>
      <c r="I30" s="135"/>
    </row>
    <row r="31" spans="1:9" ht="20.25">
      <c r="A31" s="86" t="s">
        <v>13</v>
      </c>
      <c r="B31" s="182" t="s">
        <v>156</v>
      </c>
      <c r="C31" s="182"/>
      <c r="D31" s="182"/>
      <c r="E31" s="182"/>
      <c r="F31" s="82"/>
      <c r="G31" s="84"/>
      <c r="H31" s="85" t="s">
        <v>5</v>
      </c>
      <c r="I31" s="135" t="s">
        <v>161</v>
      </c>
    </row>
    <row r="32" spans="1:9" ht="40.5">
      <c r="A32" s="86" t="s">
        <v>32</v>
      </c>
      <c r="B32" s="182">
        <v>530</v>
      </c>
      <c r="C32" s="182"/>
      <c r="D32" s="182"/>
      <c r="E32" s="182"/>
      <c r="F32" s="131"/>
      <c r="G32" s="89"/>
      <c r="H32" s="91"/>
      <c r="I32" s="90"/>
    </row>
    <row r="33" spans="1:9" ht="20.25">
      <c r="A33" s="86" t="s">
        <v>6</v>
      </c>
      <c r="B33" s="182" t="s">
        <v>198</v>
      </c>
      <c r="C33" s="182"/>
      <c r="D33" s="182"/>
      <c r="E33" s="182"/>
      <c r="F33" s="196"/>
      <c r="G33" s="197"/>
      <c r="H33" s="91"/>
      <c r="I33" s="83"/>
    </row>
    <row r="34" spans="1:9" ht="20.25">
      <c r="A34" s="86" t="s">
        <v>7</v>
      </c>
      <c r="B34" s="182" t="s">
        <v>199</v>
      </c>
      <c r="C34" s="182"/>
      <c r="D34" s="182"/>
      <c r="E34" s="182"/>
      <c r="F34" s="82"/>
      <c r="G34" s="82"/>
      <c r="H34" s="88"/>
      <c r="I34" s="83"/>
    </row>
    <row r="35" spans="1:9" ht="20.25">
      <c r="A35" s="86" t="s">
        <v>78</v>
      </c>
      <c r="B35" s="182" t="s">
        <v>180</v>
      </c>
      <c r="C35" s="182"/>
      <c r="D35" s="182"/>
      <c r="E35" s="182"/>
      <c r="F35" s="182"/>
      <c r="G35" s="79"/>
      <c r="H35" s="81"/>
      <c r="I35" s="80"/>
    </row>
    <row r="36" spans="1:9" ht="18.75">
      <c r="A36" s="3"/>
      <c r="B36" s="23"/>
      <c r="C36" s="23"/>
      <c r="D36" s="23"/>
      <c r="E36" s="3"/>
      <c r="F36" s="3"/>
      <c r="G36" s="3"/>
      <c r="H36" s="3"/>
      <c r="I36" s="3"/>
    </row>
    <row r="37" spans="1:9" ht="18.75">
      <c r="A37" s="35"/>
      <c r="B37" s="37"/>
      <c r="C37" s="35"/>
      <c r="D37" s="35"/>
      <c r="E37" s="35"/>
      <c r="F37" s="35"/>
      <c r="G37" s="35"/>
      <c r="H37" s="35"/>
      <c r="I37" s="35" t="s">
        <v>94</v>
      </c>
    </row>
    <row r="38" spans="1:9" ht="18.75">
      <c r="A38" s="195" t="s">
        <v>53</v>
      </c>
      <c r="B38" s="194" t="s">
        <v>11</v>
      </c>
      <c r="C38" s="194" t="s">
        <v>15</v>
      </c>
      <c r="D38" s="194" t="s">
        <v>170</v>
      </c>
      <c r="E38" s="194" t="s">
        <v>84</v>
      </c>
      <c r="F38" s="194" t="s">
        <v>42</v>
      </c>
      <c r="G38" s="194"/>
      <c r="H38" s="194"/>
      <c r="I38" s="194"/>
    </row>
    <row r="39" spans="1:9" ht="18.75">
      <c r="A39" s="195"/>
      <c r="B39" s="194"/>
      <c r="C39" s="194"/>
      <c r="D39" s="194"/>
      <c r="E39" s="194"/>
      <c r="F39" s="14" t="s">
        <v>43</v>
      </c>
      <c r="G39" s="14" t="s">
        <v>44</v>
      </c>
      <c r="H39" s="14" t="s">
        <v>45</v>
      </c>
      <c r="I39" s="14" t="s">
        <v>20</v>
      </c>
    </row>
    <row r="40" spans="1:9" ht="18.75">
      <c r="A40" s="134">
        <v>1</v>
      </c>
      <c r="B40" s="133">
        <v>2</v>
      </c>
      <c r="C40" s="133">
        <v>3</v>
      </c>
      <c r="D40" s="133">
        <v>4</v>
      </c>
      <c r="E40" s="133">
        <v>5</v>
      </c>
      <c r="F40" s="133">
        <v>6</v>
      </c>
      <c r="G40" s="133">
        <v>7</v>
      </c>
      <c r="H40" s="133">
        <v>8</v>
      </c>
      <c r="I40" s="133">
        <v>9</v>
      </c>
    </row>
    <row r="41" spans="1:9" ht="18.75">
      <c r="A41" s="192" t="s">
        <v>86</v>
      </c>
      <c r="B41" s="192"/>
      <c r="C41" s="192"/>
      <c r="D41" s="192"/>
      <c r="E41" s="192"/>
      <c r="F41" s="192"/>
      <c r="G41" s="192"/>
      <c r="H41" s="192"/>
      <c r="I41" s="193"/>
    </row>
    <row r="42" spans="1:9" ht="18.75">
      <c r="A42" s="186" t="s">
        <v>97</v>
      </c>
      <c r="B42" s="186"/>
      <c r="C42" s="186"/>
      <c r="D42" s="186"/>
      <c r="E42" s="186"/>
      <c r="F42" s="186"/>
      <c r="G42" s="186"/>
      <c r="H42" s="186"/>
      <c r="I42" s="186"/>
    </row>
    <row r="43" spans="1:9" ht="37.5">
      <c r="A43" s="7" t="s">
        <v>92</v>
      </c>
      <c r="B43" s="8">
        <v>100</v>
      </c>
      <c r="C43" s="92">
        <v>0</v>
      </c>
      <c r="D43" s="93">
        <v>193594.99999999997</v>
      </c>
      <c r="E43" s="93">
        <f t="shared" ref="E43:E50" si="0">SUM(F43:I43)</f>
        <v>218000</v>
      </c>
      <c r="F43" s="92">
        <v>53000</v>
      </c>
      <c r="G43" s="92">
        <v>56000</v>
      </c>
      <c r="H43" s="92">
        <v>56000</v>
      </c>
      <c r="I43" s="92">
        <v>53000</v>
      </c>
    </row>
    <row r="44" spans="1:9" ht="18.75">
      <c r="A44" s="7" t="s">
        <v>165</v>
      </c>
      <c r="B44" s="8">
        <v>110</v>
      </c>
      <c r="C44" s="92"/>
      <c r="D44" s="93"/>
      <c r="E44" s="93">
        <f t="shared" si="0"/>
        <v>2000</v>
      </c>
      <c r="F44" s="92">
        <v>500</v>
      </c>
      <c r="G44" s="92">
        <v>500</v>
      </c>
      <c r="H44" s="92">
        <v>500</v>
      </c>
      <c r="I44" s="92">
        <v>500</v>
      </c>
    </row>
    <row r="45" spans="1:9" ht="37.5">
      <c r="A45" s="7" t="s">
        <v>93</v>
      </c>
      <c r="B45" s="8">
        <v>120</v>
      </c>
      <c r="C45" s="92">
        <f>SUM(C46:C47)</f>
        <v>0</v>
      </c>
      <c r="D45" s="93">
        <v>27045</v>
      </c>
      <c r="E45" s="93">
        <f t="shared" si="0"/>
        <v>31977.5</v>
      </c>
      <c r="F45" s="92">
        <f>F46+F47</f>
        <v>8487.5</v>
      </c>
      <c r="G45" s="92">
        <f t="shared" ref="G45:I45" si="1">G46+G47</f>
        <v>7830</v>
      </c>
      <c r="H45" s="92">
        <f t="shared" si="1"/>
        <v>7830</v>
      </c>
      <c r="I45" s="92">
        <f t="shared" si="1"/>
        <v>7830</v>
      </c>
    </row>
    <row r="46" spans="1:9" ht="56.25">
      <c r="A46" s="59" t="s">
        <v>195</v>
      </c>
      <c r="B46" s="62"/>
      <c r="C46" s="92"/>
      <c r="D46" s="93">
        <v>24027.5</v>
      </c>
      <c r="E46" s="93">
        <f t="shared" si="0"/>
        <v>24027.5</v>
      </c>
      <c r="F46" s="92">
        <v>6500</v>
      </c>
      <c r="G46" s="92">
        <v>5842.5</v>
      </c>
      <c r="H46" s="92">
        <v>5842.5</v>
      </c>
      <c r="I46" s="92">
        <v>5842.5</v>
      </c>
    </row>
    <row r="47" spans="1:9" ht="93.75">
      <c r="A47" s="59" t="s">
        <v>190</v>
      </c>
      <c r="B47" s="62">
        <v>123</v>
      </c>
      <c r="C47" s="92"/>
      <c r="D47" s="93">
        <v>3017.5</v>
      </c>
      <c r="E47" s="93">
        <f t="shared" si="0"/>
        <v>7950</v>
      </c>
      <c r="F47" s="92">
        <f>F66</f>
        <v>1987.5</v>
      </c>
      <c r="G47" s="92">
        <f t="shared" ref="G47:I47" si="2">G66</f>
        <v>1987.5</v>
      </c>
      <c r="H47" s="92">
        <f t="shared" si="2"/>
        <v>1987.5</v>
      </c>
      <c r="I47" s="92">
        <f t="shared" si="2"/>
        <v>1987.5</v>
      </c>
    </row>
    <row r="48" spans="1:9" ht="37.5">
      <c r="A48" s="114" t="s">
        <v>139</v>
      </c>
      <c r="B48" s="115">
        <v>130</v>
      </c>
      <c r="C48" s="116">
        <f>SUM(C49:C50)</f>
        <v>0</v>
      </c>
      <c r="D48" s="116">
        <v>200</v>
      </c>
      <c r="E48" s="116">
        <f t="shared" si="0"/>
        <v>200</v>
      </c>
      <c r="F48" s="116">
        <f>SUM(F49:F50)</f>
        <v>50</v>
      </c>
      <c r="G48" s="116">
        <f>SUM(G49:G50)</f>
        <v>50</v>
      </c>
      <c r="H48" s="116">
        <f>SUM(H49:H50)</f>
        <v>50</v>
      </c>
      <c r="I48" s="116">
        <f>SUM(I49:I50)</f>
        <v>50</v>
      </c>
    </row>
    <row r="49" spans="1:9" ht="37.5">
      <c r="A49" s="59" t="s">
        <v>140</v>
      </c>
      <c r="B49" s="63">
        <v>131</v>
      </c>
      <c r="C49" s="92"/>
      <c r="D49" s="93">
        <v>200</v>
      </c>
      <c r="E49" s="93">
        <f t="shared" si="0"/>
        <v>200</v>
      </c>
      <c r="F49" s="92">
        <v>50</v>
      </c>
      <c r="G49" s="92">
        <v>50</v>
      </c>
      <c r="H49" s="92">
        <v>50</v>
      </c>
      <c r="I49" s="92">
        <v>50</v>
      </c>
    </row>
    <row r="50" spans="1:9" ht="37.5">
      <c r="A50" s="59" t="s">
        <v>141</v>
      </c>
      <c r="B50" s="63">
        <v>132</v>
      </c>
      <c r="C50" s="92"/>
      <c r="D50" s="93">
        <v>0</v>
      </c>
      <c r="E50" s="93">
        <f t="shared" si="0"/>
        <v>0</v>
      </c>
      <c r="F50" s="92"/>
      <c r="G50" s="92"/>
      <c r="H50" s="92"/>
      <c r="I50" s="92"/>
    </row>
    <row r="51" spans="1:9" ht="18.75">
      <c r="A51" s="224" t="s">
        <v>147</v>
      </c>
      <c r="B51" s="192"/>
      <c r="C51" s="192"/>
      <c r="D51" s="192"/>
      <c r="E51" s="192"/>
      <c r="F51" s="192"/>
      <c r="G51" s="192"/>
      <c r="H51" s="192"/>
      <c r="I51" s="193"/>
    </row>
    <row r="52" spans="1:9" ht="18.75">
      <c r="A52" s="7" t="s">
        <v>122</v>
      </c>
      <c r="B52" s="134">
        <v>200</v>
      </c>
      <c r="C52" s="92"/>
      <c r="D52" s="95">
        <v>94000</v>
      </c>
      <c r="E52" s="95">
        <f t="shared" ref="E52:E68" si="3">SUM(F52:I52)</f>
        <v>98000</v>
      </c>
      <c r="F52" s="92">
        <v>24600</v>
      </c>
      <c r="G52" s="92">
        <v>24800</v>
      </c>
      <c r="H52" s="92">
        <v>24600</v>
      </c>
      <c r="I52" s="92">
        <v>24000</v>
      </c>
    </row>
    <row r="53" spans="1:9" ht="18.75">
      <c r="A53" s="7" t="s">
        <v>123</v>
      </c>
      <c r="B53" s="134">
        <v>210</v>
      </c>
      <c r="C53" s="92"/>
      <c r="D53" s="95">
        <v>20680</v>
      </c>
      <c r="E53" s="95">
        <f t="shared" si="3"/>
        <v>21560</v>
      </c>
      <c r="F53" s="92">
        <f>F52*22/100</f>
        <v>5412</v>
      </c>
      <c r="G53" s="92">
        <f t="shared" ref="G53:I53" si="4">G52*22/100</f>
        <v>5456</v>
      </c>
      <c r="H53" s="92">
        <f t="shared" si="4"/>
        <v>5412</v>
      </c>
      <c r="I53" s="92">
        <f t="shared" si="4"/>
        <v>5280</v>
      </c>
    </row>
    <row r="54" spans="1:9" ht="37.5">
      <c r="A54" s="7" t="s">
        <v>124</v>
      </c>
      <c r="B54" s="134">
        <v>220</v>
      </c>
      <c r="C54" s="92"/>
      <c r="D54" s="95">
        <v>4420</v>
      </c>
      <c r="E54" s="95">
        <f t="shared" si="3"/>
        <v>6000</v>
      </c>
      <c r="F54" s="92">
        <v>1500</v>
      </c>
      <c r="G54" s="92">
        <v>1500</v>
      </c>
      <c r="H54" s="92">
        <v>1500</v>
      </c>
      <c r="I54" s="92">
        <v>1500</v>
      </c>
    </row>
    <row r="55" spans="1:9" ht="37.5">
      <c r="A55" s="7" t="s">
        <v>125</v>
      </c>
      <c r="B55" s="134">
        <v>230</v>
      </c>
      <c r="C55" s="92"/>
      <c r="D55" s="95">
        <v>35480</v>
      </c>
      <c r="E55" s="95">
        <f t="shared" si="3"/>
        <v>45918.8</v>
      </c>
      <c r="F55" s="92">
        <v>11479.7</v>
      </c>
      <c r="G55" s="92">
        <v>11479.7</v>
      </c>
      <c r="H55" s="92">
        <v>11479.7</v>
      </c>
      <c r="I55" s="92">
        <v>11479.7</v>
      </c>
    </row>
    <row r="56" spans="1:9" ht="18.75">
      <c r="A56" s="7" t="s">
        <v>126</v>
      </c>
      <c r="B56" s="134">
        <v>240</v>
      </c>
      <c r="C56" s="92"/>
      <c r="D56" s="95">
        <v>3000</v>
      </c>
      <c r="E56" s="95">
        <f t="shared" si="3"/>
        <v>3000</v>
      </c>
      <c r="F56" s="92">
        <v>750</v>
      </c>
      <c r="G56" s="92">
        <v>750</v>
      </c>
      <c r="H56" s="92">
        <v>750</v>
      </c>
      <c r="I56" s="92">
        <v>750</v>
      </c>
    </row>
    <row r="57" spans="1:9" ht="18.75">
      <c r="A57" s="7" t="s">
        <v>127</v>
      </c>
      <c r="B57" s="134">
        <v>250</v>
      </c>
      <c r="C57" s="92"/>
      <c r="D57" s="95">
        <v>6000</v>
      </c>
      <c r="E57" s="95">
        <f t="shared" si="3"/>
        <v>6000</v>
      </c>
      <c r="F57" s="92">
        <v>2250</v>
      </c>
      <c r="G57" s="92">
        <v>1500</v>
      </c>
      <c r="H57" s="92">
        <v>1500</v>
      </c>
      <c r="I57" s="92">
        <v>750</v>
      </c>
    </row>
    <row r="58" spans="1:9" ht="18.75">
      <c r="A58" s="7" t="s">
        <v>128</v>
      </c>
      <c r="B58" s="134">
        <v>260</v>
      </c>
      <c r="C58" s="92"/>
      <c r="D58" s="95">
        <v>255</v>
      </c>
      <c r="E58" s="95">
        <f t="shared" si="3"/>
        <v>255</v>
      </c>
      <c r="F58" s="92">
        <v>30</v>
      </c>
      <c r="G58" s="92">
        <v>90</v>
      </c>
      <c r="H58" s="92">
        <v>90</v>
      </c>
      <c r="I58" s="92">
        <v>45</v>
      </c>
    </row>
    <row r="59" spans="1:9" ht="37.5">
      <c r="A59" s="7" t="s">
        <v>135</v>
      </c>
      <c r="B59" s="134">
        <v>270</v>
      </c>
      <c r="C59" s="92">
        <f>C60+C61+C62+C63+C64+C65</f>
        <v>0</v>
      </c>
      <c r="D59" s="95">
        <v>5403</v>
      </c>
      <c r="E59" s="95">
        <f>SUM(F59:I59)</f>
        <v>7084</v>
      </c>
      <c r="F59" s="92">
        <f>F60+F61+F62+F63+F64</f>
        <v>2657.5</v>
      </c>
      <c r="G59" s="92">
        <f t="shared" ref="G59:I59" si="5">G60+G61+G62+G63+G64</f>
        <v>1027</v>
      </c>
      <c r="H59" s="92">
        <f t="shared" si="5"/>
        <v>927</v>
      </c>
      <c r="I59" s="92">
        <f t="shared" si="5"/>
        <v>2472.5</v>
      </c>
    </row>
    <row r="60" spans="1:9" ht="18.75">
      <c r="A60" s="59" t="s">
        <v>129</v>
      </c>
      <c r="B60" s="134">
        <v>271</v>
      </c>
      <c r="C60" s="92"/>
      <c r="D60" s="95">
        <v>2190.9</v>
      </c>
      <c r="E60" s="95">
        <f t="shared" si="3"/>
        <v>2465</v>
      </c>
      <c r="F60" s="92">
        <v>1165</v>
      </c>
      <c r="G60" s="92">
        <v>200</v>
      </c>
      <c r="H60" s="92">
        <v>120</v>
      </c>
      <c r="I60" s="92">
        <v>980</v>
      </c>
    </row>
    <row r="61" spans="1:9" ht="37.5">
      <c r="A61" s="59" t="s">
        <v>130</v>
      </c>
      <c r="B61" s="134">
        <v>272</v>
      </c>
      <c r="C61" s="92"/>
      <c r="D61" s="95">
        <v>358.4</v>
      </c>
      <c r="E61" s="95">
        <f t="shared" si="3"/>
        <v>649</v>
      </c>
      <c r="F61" s="92">
        <v>162.5</v>
      </c>
      <c r="G61" s="92">
        <v>162</v>
      </c>
      <c r="H61" s="92">
        <v>162</v>
      </c>
      <c r="I61" s="92">
        <v>162.5</v>
      </c>
    </row>
    <row r="62" spans="1:9" ht="18.75">
      <c r="A62" s="59" t="s">
        <v>131</v>
      </c>
      <c r="B62" s="134">
        <v>273</v>
      </c>
      <c r="C62" s="92"/>
      <c r="D62" s="95">
        <v>2706</v>
      </c>
      <c r="E62" s="95">
        <f t="shared" si="3"/>
        <v>3650</v>
      </c>
      <c r="F62" s="92">
        <v>1225</v>
      </c>
      <c r="G62" s="92">
        <v>600</v>
      </c>
      <c r="H62" s="92">
        <v>600</v>
      </c>
      <c r="I62" s="92">
        <v>1225</v>
      </c>
    </row>
    <row r="63" spans="1:9" ht="18.75">
      <c r="A63" s="59" t="s">
        <v>132</v>
      </c>
      <c r="B63" s="134">
        <v>274</v>
      </c>
      <c r="C63" s="92"/>
      <c r="D63" s="95">
        <v>147.69999999999999</v>
      </c>
      <c r="E63" s="95">
        <f t="shared" si="3"/>
        <v>320</v>
      </c>
      <c r="F63" s="92">
        <v>105</v>
      </c>
      <c r="G63" s="92">
        <v>65</v>
      </c>
      <c r="H63" s="92">
        <v>45</v>
      </c>
      <c r="I63" s="92">
        <v>105</v>
      </c>
    </row>
    <row r="64" spans="1:9" ht="18.75">
      <c r="A64" s="59" t="s">
        <v>133</v>
      </c>
      <c r="B64" s="134">
        <v>275</v>
      </c>
      <c r="C64" s="92"/>
      <c r="D64" s="95">
        <v>0</v>
      </c>
      <c r="E64" s="95">
        <f t="shared" si="3"/>
        <v>0</v>
      </c>
      <c r="F64" s="92"/>
      <c r="G64" s="92"/>
      <c r="H64" s="92"/>
      <c r="I64" s="92"/>
    </row>
    <row r="65" spans="1:9" ht="18.75">
      <c r="A65" s="59" t="s">
        <v>134</v>
      </c>
      <c r="B65" s="134">
        <v>276</v>
      </c>
      <c r="C65" s="92"/>
      <c r="D65" s="95">
        <v>0</v>
      </c>
      <c r="E65" s="95">
        <f t="shared" si="3"/>
        <v>0</v>
      </c>
      <c r="F65" s="92"/>
      <c r="G65" s="92"/>
      <c r="H65" s="92"/>
      <c r="I65" s="92"/>
    </row>
    <row r="66" spans="1:9" ht="75">
      <c r="A66" s="7" t="s">
        <v>189</v>
      </c>
      <c r="B66" s="134">
        <v>280</v>
      </c>
      <c r="C66" s="92"/>
      <c r="D66" s="95">
        <v>3017.5</v>
      </c>
      <c r="E66" s="95">
        <f t="shared" si="3"/>
        <v>7950</v>
      </c>
      <c r="F66" s="92">
        <v>1987.5</v>
      </c>
      <c r="G66" s="92">
        <v>1987.5</v>
      </c>
      <c r="H66" s="92">
        <v>1987.5</v>
      </c>
      <c r="I66" s="92">
        <v>1987.5</v>
      </c>
    </row>
    <row r="67" spans="1:9" ht="18.75">
      <c r="A67" s="7" t="s">
        <v>136</v>
      </c>
      <c r="B67" s="134">
        <v>290</v>
      </c>
      <c r="C67" s="92"/>
      <c r="D67" s="95">
        <v>660</v>
      </c>
      <c r="E67" s="95">
        <f t="shared" si="3"/>
        <v>660</v>
      </c>
      <c r="F67" s="92">
        <v>165</v>
      </c>
      <c r="G67" s="92">
        <v>165</v>
      </c>
      <c r="H67" s="92">
        <v>165</v>
      </c>
      <c r="I67" s="92">
        <v>165</v>
      </c>
    </row>
    <row r="68" spans="1:9" ht="18.75">
      <c r="A68" s="7" t="s">
        <v>137</v>
      </c>
      <c r="B68" s="134">
        <v>300</v>
      </c>
      <c r="C68" s="92"/>
      <c r="D68" s="95">
        <v>0</v>
      </c>
      <c r="E68" s="95">
        <f t="shared" si="3"/>
        <v>0</v>
      </c>
      <c r="F68" s="92"/>
      <c r="G68" s="92"/>
      <c r="H68" s="92"/>
      <c r="I68" s="92"/>
    </row>
    <row r="69" spans="1:9" ht="37.5">
      <c r="A69" s="7" t="s">
        <v>143</v>
      </c>
      <c r="B69" s="134">
        <v>320</v>
      </c>
      <c r="C69" s="92"/>
      <c r="D69" s="95">
        <v>0</v>
      </c>
      <c r="E69" s="95">
        <f>SUM(F69:I69)</f>
        <v>0</v>
      </c>
      <c r="F69" s="92"/>
      <c r="G69" s="92"/>
      <c r="H69" s="92"/>
      <c r="I69" s="92"/>
    </row>
    <row r="70" spans="1:9" ht="18.75">
      <c r="A70" s="7"/>
      <c r="B70" s="134">
        <v>321</v>
      </c>
      <c r="C70" s="92"/>
      <c r="D70" s="95"/>
      <c r="E70" s="95"/>
      <c r="F70" s="92"/>
      <c r="G70" s="92"/>
      <c r="H70" s="92"/>
      <c r="I70" s="92"/>
    </row>
    <row r="71" spans="1:9" ht="18.75">
      <c r="A71" s="7" t="s">
        <v>138</v>
      </c>
      <c r="B71" s="134">
        <v>330</v>
      </c>
      <c r="C71" s="95">
        <f>SUM(C52:C59)+SUM(C66:C69)</f>
        <v>0</v>
      </c>
      <c r="D71" s="95">
        <v>172915.50000000003</v>
      </c>
      <c r="E71" s="95">
        <f>SUM(F71:I71)</f>
        <v>196427.8</v>
      </c>
      <c r="F71" s="95">
        <f>SUM(F52:F59)+SUM(F66:F69)</f>
        <v>50831.7</v>
      </c>
      <c r="G71" s="95">
        <f>SUM(G52:G59)+SUM(G66:G69)</f>
        <v>48755.199999999997</v>
      </c>
      <c r="H71" s="95">
        <f>SUM(H52:H59)+SUM(H66:H69)</f>
        <v>48411.199999999997</v>
      </c>
      <c r="I71" s="95">
        <f>SUM(I52:I59)+SUM(I66:I69)</f>
        <v>48429.7</v>
      </c>
    </row>
    <row r="72" spans="1:9" ht="18.75">
      <c r="A72" s="224" t="s">
        <v>144</v>
      </c>
      <c r="B72" s="192"/>
      <c r="C72" s="192"/>
      <c r="D72" s="192"/>
      <c r="E72" s="192"/>
      <c r="F72" s="192"/>
      <c r="G72" s="192"/>
      <c r="H72" s="192"/>
      <c r="I72" s="193"/>
    </row>
    <row r="73" spans="1:9" ht="18.75">
      <c r="A73" s="7" t="s">
        <v>145</v>
      </c>
      <c r="B73" s="134">
        <v>400</v>
      </c>
      <c r="C73" s="92">
        <f>C54+C55+C56+C59</f>
        <v>0</v>
      </c>
      <c r="D73" s="93">
        <v>48303</v>
      </c>
      <c r="E73" s="93">
        <f>SUM(F73:I73)</f>
        <v>62002.8</v>
      </c>
      <c r="F73" s="92">
        <f>F54+F55+F56+F59</f>
        <v>16387.2</v>
      </c>
      <c r="G73" s="92">
        <f>G54+G55+G56+G59</f>
        <v>14756.7</v>
      </c>
      <c r="H73" s="92">
        <f>H54+H55+H56+H59</f>
        <v>14656.7</v>
      </c>
      <c r="I73" s="92">
        <f>I54+I55+I56+I59</f>
        <v>16202.2</v>
      </c>
    </row>
    <row r="74" spans="1:9" ht="18.75">
      <c r="A74" s="7" t="s">
        <v>146</v>
      </c>
      <c r="B74" s="134">
        <v>410</v>
      </c>
      <c r="C74" s="92">
        <f>C52</f>
        <v>0</v>
      </c>
      <c r="D74" s="93">
        <v>94000</v>
      </c>
      <c r="E74" s="93">
        <f>SUM(F74:I74)</f>
        <v>98000</v>
      </c>
      <c r="F74" s="92">
        <f t="shared" ref="F74:I75" si="6">F52</f>
        <v>24600</v>
      </c>
      <c r="G74" s="92">
        <f t="shared" si="6"/>
        <v>24800</v>
      </c>
      <c r="H74" s="92">
        <f t="shared" si="6"/>
        <v>24600</v>
      </c>
      <c r="I74" s="92">
        <f t="shared" si="6"/>
        <v>24000</v>
      </c>
    </row>
    <row r="75" spans="1:9" ht="18.75">
      <c r="A75" s="7" t="s">
        <v>148</v>
      </c>
      <c r="B75" s="134">
        <v>420</v>
      </c>
      <c r="C75" s="92">
        <f>C53</f>
        <v>0</v>
      </c>
      <c r="D75" s="93">
        <v>20680</v>
      </c>
      <c r="E75" s="93">
        <f>SUM(F75:I75)</f>
        <v>21560</v>
      </c>
      <c r="F75" s="92">
        <f t="shared" si="6"/>
        <v>5412</v>
      </c>
      <c r="G75" s="92">
        <f t="shared" si="6"/>
        <v>5456</v>
      </c>
      <c r="H75" s="92">
        <f t="shared" si="6"/>
        <v>5412</v>
      </c>
      <c r="I75" s="92">
        <f t="shared" si="6"/>
        <v>5280</v>
      </c>
    </row>
    <row r="76" spans="1:9" ht="18.75">
      <c r="A76" s="7" t="s">
        <v>149</v>
      </c>
      <c r="B76" s="134">
        <v>440</v>
      </c>
      <c r="C76" s="92">
        <f>C57+C58+C66+C67+C68+C69</f>
        <v>0</v>
      </c>
      <c r="D76" s="93">
        <v>9932.5</v>
      </c>
      <c r="E76" s="93">
        <f>SUM(F76:I76)</f>
        <v>14865</v>
      </c>
      <c r="F76" s="92">
        <f>F57+F58+F66+F67+F68+F69</f>
        <v>4432.5</v>
      </c>
      <c r="G76" s="92">
        <f>G57+G58+G66+G67+G68+G69</f>
        <v>3742.5</v>
      </c>
      <c r="H76" s="92">
        <f>H57+H58+H66+H67+H68+H69</f>
        <v>3742.5</v>
      </c>
      <c r="I76" s="92">
        <f>I57+I58+I66+I67+I68+I69</f>
        <v>2947.5</v>
      </c>
    </row>
    <row r="77" spans="1:9" ht="18.75">
      <c r="A77" s="7" t="s">
        <v>150</v>
      </c>
      <c r="B77" s="134">
        <v>450</v>
      </c>
      <c r="C77" s="95">
        <f>SUM(C73:C76)</f>
        <v>0</v>
      </c>
      <c r="D77" s="95">
        <v>172915.50000000003</v>
      </c>
      <c r="E77" s="95">
        <f>SUM(F77:I77)</f>
        <v>196427.8</v>
      </c>
      <c r="F77" s="95">
        <f>SUM(F73:F76)</f>
        <v>50831.7</v>
      </c>
      <c r="G77" s="95">
        <f>SUM(G73:G76)</f>
        <v>48755.199999999997</v>
      </c>
      <c r="H77" s="95">
        <f>SUM(H73:H76)</f>
        <v>48411.199999999997</v>
      </c>
      <c r="I77" s="95">
        <f>SUM(I73:I76)</f>
        <v>48429.7</v>
      </c>
    </row>
    <row r="78" spans="1:9" ht="18.75">
      <c r="A78" s="224" t="s">
        <v>99</v>
      </c>
      <c r="B78" s="192"/>
      <c r="C78" s="192"/>
      <c r="D78" s="192"/>
      <c r="E78" s="192"/>
      <c r="F78" s="192"/>
      <c r="G78" s="192"/>
      <c r="H78" s="192"/>
      <c r="I78" s="193"/>
    </row>
    <row r="79" spans="1:9" ht="37.5">
      <c r="A79" s="7" t="s">
        <v>111</v>
      </c>
      <c r="B79" s="134">
        <v>500</v>
      </c>
      <c r="C79" s="95">
        <f>SUM(C80)</f>
        <v>0</v>
      </c>
      <c r="D79" s="95">
        <v>0</v>
      </c>
      <c r="E79" s="95">
        <f>SUM(F79:I79)</f>
        <v>0</v>
      </c>
      <c r="F79" s="95">
        <f>SUM(F80)</f>
        <v>0</v>
      </c>
      <c r="G79" s="95">
        <f>SUM(G80)</f>
        <v>0</v>
      </c>
      <c r="H79" s="95">
        <f>SUM(H80)</f>
        <v>0</v>
      </c>
      <c r="I79" s="95">
        <f>SUM(I80)</f>
        <v>0</v>
      </c>
    </row>
    <row r="80" spans="1:9" ht="56.25">
      <c r="A80" s="7" t="s">
        <v>98</v>
      </c>
      <c r="B80" s="63">
        <v>501</v>
      </c>
      <c r="C80" s="92"/>
      <c r="D80" s="93">
        <v>0</v>
      </c>
      <c r="E80" s="93">
        <f>SUM(F80:I80)</f>
        <v>0</v>
      </c>
      <c r="F80" s="92"/>
      <c r="G80" s="92"/>
      <c r="H80" s="92"/>
      <c r="I80" s="92"/>
    </row>
    <row r="81" spans="1:9" ht="37.5">
      <c r="A81" s="132" t="s">
        <v>96</v>
      </c>
      <c r="B81" s="43">
        <v>510</v>
      </c>
      <c r="C81" s="95">
        <f>SUM(C82:C87)</f>
        <v>0</v>
      </c>
      <c r="D81" s="95">
        <v>46351</v>
      </c>
      <c r="E81" s="95">
        <f t="shared" ref="E81:E87" si="7">SUM(F81:I81)</f>
        <v>47582</v>
      </c>
      <c r="F81" s="95">
        <f>SUM(F82:F87)</f>
        <v>9970</v>
      </c>
      <c r="G81" s="95">
        <f>SUM(G82:G87)</f>
        <v>13470</v>
      </c>
      <c r="H81" s="95">
        <f>SUM(H82:H87)</f>
        <v>13472</v>
      </c>
      <c r="I81" s="95">
        <f>SUM(I82:I87)</f>
        <v>10670</v>
      </c>
    </row>
    <row r="82" spans="1:9" ht="18.75">
      <c r="A82" s="7" t="s">
        <v>0</v>
      </c>
      <c r="B82" s="64">
        <v>511</v>
      </c>
      <c r="C82" s="92"/>
      <c r="D82" s="95">
        <v>0</v>
      </c>
      <c r="E82" s="95">
        <f t="shared" si="7"/>
        <v>0</v>
      </c>
      <c r="F82" s="92"/>
      <c r="G82" s="92"/>
      <c r="H82" s="92"/>
      <c r="I82" s="92"/>
    </row>
    <row r="83" spans="1:9" ht="37.5">
      <c r="A83" s="7" t="s">
        <v>1</v>
      </c>
      <c r="B83" s="65">
        <v>512</v>
      </c>
      <c r="C83" s="92"/>
      <c r="D83" s="95">
        <v>28651</v>
      </c>
      <c r="E83" s="95">
        <f t="shared" si="7"/>
        <v>29882</v>
      </c>
      <c r="F83" s="92">
        <f>'1.2. Інша інфо_2'!AB8</f>
        <v>7470</v>
      </c>
      <c r="G83" s="92">
        <f>'1.2. Інша інфо_2'!AC8</f>
        <v>7470</v>
      </c>
      <c r="H83" s="92">
        <f>'1.2. Інша інфо_2'!AD8</f>
        <v>7472</v>
      </c>
      <c r="I83" s="92">
        <f>'1.2. Інша інфо_2'!AE8</f>
        <v>7470</v>
      </c>
    </row>
    <row r="84" spans="1:9" ht="37.5">
      <c r="A84" s="7" t="s">
        <v>14</v>
      </c>
      <c r="B84" s="64">
        <v>513</v>
      </c>
      <c r="C84" s="92"/>
      <c r="D84" s="95">
        <v>0</v>
      </c>
      <c r="E84" s="95">
        <f t="shared" si="7"/>
        <v>0</v>
      </c>
      <c r="F84" s="92"/>
      <c r="G84" s="92"/>
      <c r="H84" s="92"/>
      <c r="I84" s="92"/>
    </row>
    <row r="85" spans="1:9" ht="37.5">
      <c r="A85" s="7" t="s">
        <v>2</v>
      </c>
      <c r="B85" s="65">
        <v>514</v>
      </c>
      <c r="C85" s="92"/>
      <c r="D85" s="95">
        <v>0</v>
      </c>
      <c r="E85" s="95">
        <f t="shared" si="7"/>
        <v>0</v>
      </c>
      <c r="F85" s="92"/>
      <c r="G85" s="92"/>
      <c r="H85" s="92"/>
      <c r="I85" s="92"/>
    </row>
    <row r="86" spans="1:9" ht="56.25">
      <c r="A86" s="7" t="s">
        <v>19</v>
      </c>
      <c r="B86" s="64">
        <v>515</v>
      </c>
      <c r="C86" s="92"/>
      <c r="D86" s="95">
        <v>0</v>
      </c>
      <c r="E86" s="95">
        <f t="shared" si="7"/>
        <v>0</v>
      </c>
      <c r="F86" s="92"/>
      <c r="G86" s="92"/>
      <c r="H86" s="92"/>
      <c r="I86" s="92"/>
    </row>
    <row r="87" spans="1:9" ht="18.75">
      <c r="A87" s="7" t="s">
        <v>70</v>
      </c>
      <c r="B87" s="66">
        <v>516</v>
      </c>
      <c r="C87" s="92"/>
      <c r="D87" s="95">
        <v>17700</v>
      </c>
      <c r="E87" s="95">
        <f t="shared" si="7"/>
        <v>17700</v>
      </c>
      <c r="F87" s="92">
        <v>2500</v>
      </c>
      <c r="G87" s="92">
        <v>6000</v>
      </c>
      <c r="H87" s="92">
        <v>6000</v>
      </c>
      <c r="I87" s="92">
        <v>3200</v>
      </c>
    </row>
    <row r="88" spans="1:9" ht="18.75">
      <c r="A88" s="224" t="s">
        <v>110</v>
      </c>
      <c r="B88" s="192"/>
      <c r="C88" s="192"/>
      <c r="D88" s="192"/>
      <c r="E88" s="192"/>
      <c r="F88" s="192"/>
      <c r="G88" s="192"/>
      <c r="H88" s="192"/>
      <c r="I88" s="193"/>
    </row>
    <row r="89" spans="1:9" ht="37.5">
      <c r="A89" s="7" t="s">
        <v>112</v>
      </c>
      <c r="B89" s="68">
        <v>600</v>
      </c>
      <c r="C89" s="95">
        <f>SUM(C90:C93)</f>
        <v>0</v>
      </c>
      <c r="D89" s="95">
        <v>0</v>
      </c>
      <c r="E89" s="95">
        <f t="shared" ref="E89:E97" si="8">SUM(F89:I89)</f>
        <v>0</v>
      </c>
      <c r="F89" s="95">
        <f>SUM(F90:F93)</f>
        <v>0</v>
      </c>
      <c r="G89" s="95">
        <f>SUM(G90:G93)</f>
        <v>0</v>
      </c>
      <c r="H89" s="95">
        <f>SUM(H90:H93)</f>
        <v>0</v>
      </c>
      <c r="I89" s="95">
        <f>SUM(I90:I93)</f>
        <v>0</v>
      </c>
    </row>
    <row r="90" spans="1:9" ht="18.75">
      <c r="A90" s="59" t="s">
        <v>113</v>
      </c>
      <c r="B90" s="66">
        <v>601</v>
      </c>
      <c r="C90" s="92"/>
      <c r="D90" s="92">
        <v>0</v>
      </c>
      <c r="E90" s="94">
        <f t="shared" si="8"/>
        <v>0</v>
      </c>
      <c r="F90" s="92"/>
      <c r="G90" s="92"/>
      <c r="H90" s="92"/>
      <c r="I90" s="92"/>
    </row>
    <row r="91" spans="1:9" ht="18.75">
      <c r="A91" s="59" t="s">
        <v>114</v>
      </c>
      <c r="B91" s="66">
        <v>602</v>
      </c>
      <c r="C91" s="92"/>
      <c r="D91" s="92">
        <v>0</v>
      </c>
      <c r="E91" s="94">
        <f t="shared" si="8"/>
        <v>0</v>
      </c>
      <c r="F91" s="92"/>
      <c r="G91" s="92"/>
      <c r="H91" s="92"/>
      <c r="I91" s="92"/>
    </row>
    <row r="92" spans="1:9" ht="18.75">
      <c r="A92" s="59" t="s">
        <v>115</v>
      </c>
      <c r="B92" s="66">
        <v>603</v>
      </c>
      <c r="C92" s="92"/>
      <c r="D92" s="92">
        <v>0</v>
      </c>
      <c r="E92" s="94">
        <f t="shared" si="8"/>
        <v>0</v>
      </c>
      <c r="F92" s="92"/>
      <c r="G92" s="92"/>
      <c r="H92" s="92"/>
      <c r="I92" s="92"/>
    </row>
    <row r="93" spans="1:9" ht="18.75">
      <c r="A93" s="7" t="s">
        <v>116</v>
      </c>
      <c r="B93" s="68">
        <v>610</v>
      </c>
      <c r="C93" s="92"/>
      <c r="D93" s="92">
        <v>0</v>
      </c>
      <c r="E93" s="94">
        <f t="shared" si="8"/>
        <v>0</v>
      </c>
      <c r="F93" s="92"/>
      <c r="G93" s="92"/>
      <c r="H93" s="92"/>
      <c r="I93" s="92"/>
    </row>
    <row r="94" spans="1:9" ht="37.5">
      <c r="A94" s="7" t="s">
        <v>117</v>
      </c>
      <c r="B94" s="68">
        <v>620</v>
      </c>
      <c r="C94" s="95">
        <f>SUM(C95:C98)</f>
        <v>0</v>
      </c>
      <c r="D94" s="95">
        <v>0</v>
      </c>
      <c r="E94" s="95">
        <f t="shared" si="8"/>
        <v>0</v>
      </c>
      <c r="F94" s="95">
        <f>SUM(F95:F98)</f>
        <v>0</v>
      </c>
      <c r="G94" s="95">
        <f>SUM(G95:G98)</f>
        <v>0</v>
      </c>
      <c r="H94" s="95">
        <f>SUM(H95:H98)</f>
        <v>0</v>
      </c>
      <c r="I94" s="95">
        <f>SUM(I95:I98)</f>
        <v>0</v>
      </c>
    </row>
    <row r="95" spans="1:9" ht="18.75">
      <c r="A95" s="59" t="s">
        <v>113</v>
      </c>
      <c r="B95" s="66">
        <v>621</v>
      </c>
      <c r="C95" s="92"/>
      <c r="D95" s="92">
        <v>0</v>
      </c>
      <c r="E95" s="94">
        <f t="shared" si="8"/>
        <v>0</v>
      </c>
      <c r="F95" s="92"/>
      <c r="G95" s="92"/>
      <c r="H95" s="92"/>
      <c r="I95" s="92"/>
    </row>
    <row r="96" spans="1:9" ht="18.75">
      <c r="A96" s="59" t="s">
        <v>114</v>
      </c>
      <c r="B96" s="66">
        <v>622</v>
      </c>
      <c r="C96" s="92"/>
      <c r="D96" s="92">
        <v>0</v>
      </c>
      <c r="E96" s="94">
        <f t="shared" si="8"/>
        <v>0</v>
      </c>
      <c r="F96" s="92"/>
      <c r="G96" s="92"/>
      <c r="H96" s="92"/>
      <c r="I96" s="92"/>
    </row>
    <row r="97" spans="1:9" ht="18.75">
      <c r="A97" s="59" t="s">
        <v>115</v>
      </c>
      <c r="B97" s="66">
        <v>623</v>
      </c>
      <c r="C97" s="92"/>
      <c r="D97" s="92">
        <v>0</v>
      </c>
      <c r="E97" s="94">
        <f t="shared" si="8"/>
        <v>0</v>
      </c>
      <c r="F97" s="92"/>
      <c r="G97" s="92"/>
      <c r="H97" s="92"/>
      <c r="I97" s="92"/>
    </row>
    <row r="98" spans="1:9" ht="18.75">
      <c r="A98" s="7" t="s">
        <v>74</v>
      </c>
      <c r="B98" s="68">
        <v>630</v>
      </c>
      <c r="C98" s="92"/>
      <c r="D98" s="92">
        <v>0</v>
      </c>
      <c r="E98" s="94">
        <f>SUM(F98:I98)</f>
        <v>0</v>
      </c>
      <c r="F98" s="92"/>
      <c r="G98" s="92"/>
      <c r="H98" s="92"/>
      <c r="I98" s="92"/>
    </row>
    <row r="99" spans="1:9" ht="18.75">
      <c r="A99" s="132" t="s">
        <v>12</v>
      </c>
      <c r="B99" s="10">
        <v>700</v>
      </c>
      <c r="C99" s="96">
        <f>C43+C44+C45+C48+C79+C89</f>
        <v>0</v>
      </c>
      <c r="D99" s="96">
        <v>222840</v>
      </c>
      <c r="E99" s="96">
        <f>SUM(F99:I99)</f>
        <v>252177.5</v>
      </c>
      <c r="F99" s="96">
        <f>F43+F44+F45+F48+F79+F89</f>
        <v>62037.5</v>
      </c>
      <c r="G99" s="96">
        <f>G43+G44+G45+G48+G79+G89</f>
        <v>64380</v>
      </c>
      <c r="H99" s="96">
        <f>H43+H44+H45+H48+H79+H89</f>
        <v>64380</v>
      </c>
      <c r="I99" s="96">
        <f>I43+I44+I45+I48+I79+I89</f>
        <v>61380</v>
      </c>
    </row>
    <row r="100" spans="1:9" ht="18.75">
      <c r="A100" s="132" t="s">
        <v>33</v>
      </c>
      <c r="B100" s="10">
        <v>800</v>
      </c>
      <c r="C100" s="96">
        <f>C71+C94+C81</f>
        <v>0</v>
      </c>
      <c r="D100" s="96">
        <v>219266.50000000003</v>
      </c>
      <c r="E100" s="96">
        <f>SUM(F100:I100)</f>
        <v>244009.8</v>
      </c>
      <c r="F100" s="96">
        <f>F71+F94+F81</f>
        <v>60801.7</v>
      </c>
      <c r="G100" s="96">
        <f>G71+G94+G81</f>
        <v>62225.2</v>
      </c>
      <c r="H100" s="96">
        <f>H71+H94+H81</f>
        <v>61883.199999999997</v>
      </c>
      <c r="I100" s="96">
        <f>I71+I94+I81</f>
        <v>59099.7</v>
      </c>
    </row>
    <row r="101" spans="1:9" ht="18.75">
      <c r="A101" s="7" t="s">
        <v>101</v>
      </c>
      <c r="B101" s="8">
        <v>850</v>
      </c>
      <c r="C101" s="92">
        <f>C99+C100</f>
        <v>0</v>
      </c>
      <c r="D101" s="92">
        <v>3573.4999999999927</v>
      </c>
      <c r="E101" s="94">
        <f>SUM(F101:I101)</f>
        <v>8167.7000000000116</v>
      </c>
      <c r="F101" s="92">
        <f>F99-F100</f>
        <v>1235.8000000000029</v>
      </c>
      <c r="G101" s="92">
        <f>G99-G100</f>
        <v>2154.8000000000029</v>
      </c>
      <c r="H101" s="92">
        <f>H99-H100</f>
        <v>2496.8000000000029</v>
      </c>
      <c r="I101" s="92">
        <f>I99-I100</f>
        <v>2280.3000000000029</v>
      </c>
    </row>
    <row r="102" spans="1:9" ht="18.75">
      <c r="A102" s="224" t="s">
        <v>102</v>
      </c>
      <c r="B102" s="192"/>
      <c r="C102" s="97"/>
      <c r="D102" s="97"/>
      <c r="E102" s="98"/>
      <c r="F102" s="98" t="s">
        <v>105</v>
      </c>
      <c r="G102" s="98" t="s">
        <v>106</v>
      </c>
      <c r="H102" s="98" t="s">
        <v>103</v>
      </c>
      <c r="I102" s="98" t="s">
        <v>104</v>
      </c>
    </row>
    <row r="103" spans="1:9" ht="18.75">
      <c r="A103" s="7" t="s">
        <v>118</v>
      </c>
      <c r="B103" s="8">
        <v>900</v>
      </c>
      <c r="C103" s="92"/>
      <c r="D103" s="92"/>
      <c r="E103" s="92"/>
      <c r="F103" s="99">
        <v>530</v>
      </c>
      <c r="G103" s="99">
        <v>530</v>
      </c>
      <c r="H103" s="99">
        <v>530</v>
      </c>
      <c r="I103" s="99">
        <v>530</v>
      </c>
    </row>
    <row r="104" spans="1:9" ht="18.75">
      <c r="A104" s="7" t="s">
        <v>151</v>
      </c>
      <c r="B104" s="8">
        <v>910</v>
      </c>
      <c r="C104" s="92"/>
      <c r="D104" s="92"/>
      <c r="E104" s="92"/>
      <c r="F104" s="92">
        <f>45239.3+F83</f>
        <v>52709.3</v>
      </c>
      <c r="G104" s="92">
        <f>F104+G83</f>
        <v>60179.3</v>
      </c>
      <c r="H104" s="92">
        <f>G104+H83</f>
        <v>67651.3</v>
      </c>
      <c r="I104" s="92">
        <f>H104+I83</f>
        <v>75121.3</v>
      </c>
    </row>
    <row r="105" spans="1:9" ht="18.75">
      <c r="A105" s="7" t="s">
        <v>107</v>
      </c>
      <c r="B105" s="8">
        <v>920</v>
      </c>
      <c r="C105" s="92"/>
      <c r="D105" s="92"/>
      <c r="E105" s="92"/>
      <c r="F105" s="92"/>
      <c r="G105" s="92"/>
      <c r="H105" s="92"/>
      <c r="I105" s="92"/>
    </row>
    <row r="106" spans="1:9" ht="37.5">
      <c r="A106" s="7" t="s">
        <v>119</v>
      </c>
      <c r="B106" s="8">
        <v>930</v>
      </c>
      <c r="C106" s="92"/>
      <c r="D106" s="92"/>
      <c r="E106" s="92"/>
      <c r="F106" s="92"/>
      <c r="G106" s="92"/>
      <c r="H106" s="92"/>
      <c r="I106" s="92"/>
    </row>
    <row r="107" spans="1:9" ht="18.75">
      <c r="A107" s="7" t="s">
        <v>152</v>
      </c>
      <c r="B107" s="8">
        <v>940</v>
      </c>
      <c r="C107" s="92"/>
      <c r="D107" s="92"/>
      <c r="E107" s="92"/>
      <c r="F107" s="92"/>
      <c r="G107" s="92"/>
      <c r="H107" s="92"/>
      <c r="I107" s="92"/>
    </row>
    <row r="108" spans="1:9" ht="18.75">
      <c r="A108" s="7" t="s">
        <v>153</v>
      </c>
      <c r="B108" s="8">
        <v>950</v>
      </c>
      <c r="C108" s="92"/>
      <c r="D108" s="92"/>
      <c r="E108" s="92"/>
      <c r="F108" s="92"/>
      <c r="G108" s="92"/>
      <c r="H108" s="92"/>
      <c r="I108" s="92"/>
    </row>
  </sheetData>
  <mergeCells count="34">
    <mergeCell ref="F11:I11"/>
    <mergeCell ref="F4:I4"/>
    <mergeCell ref="F5:I5"/>
    <mergeCell ref="F6:I6"/>
    <mergeCell ref="F7:I7"/>
    <mergeCell ref="F8:I8"/>
    <mergeCell ref="B32:E32"/>
    <mergeCell ref="F12:I12"/>
    <mergeCell ref="H22:I22"/>
    <mergeCell ref="A24:I24"/>
    <mergeCell ref="B25:E25"/>
    <mergeCell ref="H25:I25"/>
    <mergeCell ref="B26:G26"/>
    <mergeCell ref="B27:E27"/>
    <mergeCell ref="B28:E28"/>
    <mergeCell ref="B29:E29"/>
    <mergeCell ref="B30:G30"/>
    <mergeCell ref="B31:E31"/>
    <mergeCell ref="B33:G33"/>
    <mergeCell ref="B34:E34"/>
    <mergeCell ref="B35:F35"/>
    <mergeCell ref="A38:A39"/>
    <mergeCell ref="B38:B39"/>
    <mergeCell ref="C38:C39"/>
    <mergeCell ref="D38:D39"/>
    <mergeCell ref="E38:E39"/>
    <mergeCell ref="F38:I38"/>
    <mergeCell ref="A102:B102"/>
    <mergeCell ref="A41:I41"/>
    <mergeCell ref="A42:I42"/>
    <mergeCell ref="A51:I51"/>
    <mergeCell ref="A72:I72"/>
    <mergeCell ref="A78:I78"/>
    <mergeCell ref="A88:I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I. Фін план</vt:lpstr>
      <vt:lpstr>1.1. Інша інфо_1</vt:lpstr>
      <vt:lpstr>1.2. Інша інфо_2</vt:lpstr>
      <vt:lpstr>поснювальна записка</vt:lpstr>
      <vt:lpstr>Лист1</vt:lpstr>
      <vt:lpstr>'I. Фін план'!Заголовки_для_печати</vt:lpstr>
      <vt:lpstr>'1.1. Інша інфо_1'!Область_печати</vt:lpstr>
      <vt:lpstr>'1.2. Інша інфо_2'!Область_печати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inna</cp:lastModifiedBy>
  <cp:lastPrinted>2023-09-13T05:39:47Z</cp:lastPrinted>
  <dcterms:created xsi:type="dcterms:W3CDTF">2003-03-13T16:00:22Z</dcterms:created>
  <dcterms:modified xsi:type="dcterms:W3CDTF">2023-09-13T05:52:13Z</dcterms:modified>
</cp:coreProperties>
</file>