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ін.план" sheetId="1" r:id="rId1"/>
  </sheets>
  <definedNames>
    <definedName name="_xlnm.Print_Area" localSheetId="0">'Фін.план'!$B$1:$K$135</definedName>
  </definedNames>
  <calcPr fullCalcOnLoad="1"/>
</workbook>
</file>

<file path=xl/sharedStrings.xml><?xml version="1.0" encoding="utf-8"?>
<sst xmlns="http://schemas.openxmlformats.org/spreadsheetml/2006/main" count="167" uniqueCount="142">
  <si>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</si>
  <si>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</si>
  <si>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</si>
  <si>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</si>
  <si>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</si>
  <si>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</si>
  <si>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</si>
  <si>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</si>
  <si>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</si>
  <si>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</si>
  <si>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</si>
  <si>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</si>
  <si>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</si>
  <si>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</si>
  <si>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</si>
  <si>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</si>
  <si>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</si>
  <si>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</si>
  <si>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</si>
  <si>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</si>
  <si>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</si>
  <si>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</si>
  <si>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</si>
  <si>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</si>
  <si>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</si>
  <si>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</si>
  <si>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</si>
  <si>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</si>
  <si>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</si>
  <si>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</si>
  <si>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</si>
  <si>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</si>
  <si>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</si>
  <si>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</si>
  <si>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</si>
  <si>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</si>
  <si>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</si>
  <si>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</si>
  <si>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</si>
  <si>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</si>
  <si>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</si>
  <si>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</si>
  <si>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</si>
  <si>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</si>
  <si>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</si>
  <si>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</si>
  <si>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</si>
  <si>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</si>
  <si>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</si>
  <si>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</si>
  <si>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</si>
  <si>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</si>
  <si>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</si>
  <si>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</si>
  <si>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</si>
  <si>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</si>
  <si>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</si>
  <si>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</si>
  <si>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</si>
  <si>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</si>
  <si>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</si>
  <si>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</si>
  <si>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</si>
  <si>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</si>
  <si>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</si>
  <si>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</si>
  <si>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</si>
  <si>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</si>
  <si>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</si>
  <si>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</si>
  <si>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</si>
  <si>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</si>
  <si>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</si>
  <si>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</si>
  <si>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</si>
  <si>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</si>
  <si>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</si>
  <si>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</si>
  <si>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</si>
  <si>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</si>
  <si>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</si>
  <si>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</si>
  <si>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</si>
  <si>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</si>
  <si>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</si>
  <si>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</si>
  <si>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</si>
  <si>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</si>
  <si>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</si>
  <si>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</si>
  <si>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</si>
  <si>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</si>
  <si>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</si>
  <si>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</si>
  <si>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</si>
  <si>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</si>
  <si>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</si>
  <si>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</si>
  <si>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</si>
  <si>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</si>
  <si>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</si>
  <si>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</si>
  <si>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</si>
  <si>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</si>
  <si>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</si>
  <si>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</si>
  <si>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</si>
  <si>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</si>
  <si>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</si>
  <si>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</si>
  <si>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</si>
  <si>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</si>
  <si>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</si>
  <si>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</si>
  <si>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</si>
  <si>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</si>
  <si>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</si>
  <si>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</si>
  <si>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</si>
  <si>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</si>
  <si>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</si>
  <si>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</si>
  <si>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</si>
  <si>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</si>
  <si>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</si>
  <si>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</si>
  <si>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</si>
  <si>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</si>
  <si>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Програма розвитку первинної медико-санітарної допомоги  (пільгові медикаменти)(місцевий бюджет)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</si>
  <si>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</si>
  <si>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</si>
  <si>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t>в т.ч. програма розвитку первинної медико-санітарної допомоги (з/п) 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</si>
  <si>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</si>
  <si>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</si>
  <si>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</si>
  <si>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</si>
  <si>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t>Директор</t>
  </si>
  <si>
    <t>Платні послуги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</si>
  <si>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2024</t>
    </r>
    <r>
      <rPr>
        <b/>
        <sz val="17"/>
        <rFont val="Times New Roman"/>
        <family val="1"/>
      </rPr>
      <t>__ рік (нова редакція)</t>
    </r>
  </si>
  <si>
    <t>86.21</t>
  </si>
  <si>
    <t>рішенням XXXIX позачергової сесії  
Сторожинецької міської ради VIII скликання</t>
  </si>
  <si>
    <t>від 12.04.2024 року №                  39/2024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</si>
</sst>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/yyyy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mmm/yyyy"/>
    <numFmt numFmtId="198" formatCode="0.000"/>
    <numFmt numFmtId="199" formatCode="_(* #,##0_);_(* \(#,##0\);_(* &quot;-&quot;_);_(@_)"/>
    <numFmt numFmtId="200" formatCode="_(* #,##0.0_);_(* \(#,##0.0\);_(* &quot;-&quot;_);_(@_)"/>
    <numFmt numFmtId="201" formatCode="#,##0.0"/>
    <numFmt numFmtId="202" formatCode="_-* #,##0.0\ _₽_-;\-* #,##0.0\ _₽_-;_-* &quot;-&quot;?\ _₽_-;_-@_-"/>
    <numFmt numFmtId="203" formatCode="0.0"/>
    <numFmt numFmtId="204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9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9" fontId="6" fillId="33" borderId="0" xfId="0" applyNumberFormat="1" applyFont="1" applyFill="1" applyBorder="1" applyAlignment="1">
      <alignment horizontal="center" vertical="center" wrapText="1"/>
    </xf>
    <xf numFmtId="201" fontId="6" fillId="33" borderId="0" xfId="0" applyNumberFormat="1" applyFont="1" applyFill="1" applyBorder="1" applyAlignment="1">
      <alignment horizontal="center" vertical="center" wrapText="1"/>
    </xf>
    <xf numFmtId="201" fontId="6" fillId="33" borderId="0" xfId="0" applyNumberFormat="1" applyFont="1" applyFill="1" applyBorder="1" applyAlignment="1">
      <alignment horizontal="right" vertical="center" wrapText="1"/>
    </xf>
    <xf numFmtId="203" fontId="6" fillId="33" borderId="0" xfId="0" applyNumberFormat="1" applyFont="1" applyFill="1" applyBorder="1" applyAlignment="1">
      <alignment horizontal="right" vertical="center"/>
    </xf>
    <xf numFmtId="203" fontId="6" fillId="33" borderId="12" xfId="0" applyNumberFormat="1" applyFont="1" applyFill="1" applyBorder="1" applyAlignment="1">
      <alignment horizontal="right" vertical="center"/>
    </xf>
    <xf numFmtId="203" fontId="6" fillId="33" borderId="13" xfId="0" applyNumberFormat="1" applyFont="1" applyFill="1" applyBorder="1" applyAlignment="1">
      <alignment horizontal="right" vertical="center" wrapText="1"/>
    </xf>
    <xf numFmtId="203" fontId="6" fillId="33" borderId="14" xfId="0" applyNumberFormat="1" applyFont="1" applyFill="1" applyBorder="1" applyAlignment="1">
      <alignment horizontal="right" vertical="center" wrapText="1"/>
    </xf>
    <xf numFmtId="203" fontId="6" fillId="33" borderId="15" xfId="0" applyNumberFormat="1" applyFont="1" applyFill="1" applyBorder="1" applyAlignment="1">
      <alignment horizontal="right" vertical="center"/>
    </xf>
    <xf numFmtId="203" fontId="6" fillId="33" borderId="0" xfId="0" applyNumberFormat="1" applyFont="1" applyFill="1" applyBorder="1" applyAlignment="1">
      <alignment horizontal="right" vertical="center" wrapText="1"/>
    </xf>
    <xf numFmtId="203" fontId="8" fillId="33" borderId="0" xfId="0" applyNumberFormat="1" applyFont="1" applyFill="1" applyBorder="1" applyAlignment="1">
      <alignment horizontal="right" vertical="center" wrapText="1"/>
    </xf>
    <xf numFmtId="203" fontId="6" fillId="33" borderId="10" xfId="0" applyNumberFormat="1" applyFont="1" applyFill="1" applyBorder="1" applyAlignment="1">
      <alignment horizontal="right" vertical="center" wrapText="1" shrinkToFit="1"/>
    </xf>
    <xf numFmtId="203" fontId="8" fillId="33" borderId="10" xfId="0" applyNumberFormat="1" applyFont="1" applyFill="1" applyBorder="1" applyAlignment="1">
      <alignment horizontal="right" vertical="center" wrapText="1"/>
    </xf>
    <xf numFmtId="203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203" fontId="6" fillId="33" borderId="0" xfId="0" applyNumberFormat="1" applyFont="1" applyFill="1" applyAlignment="1">
      <alignment horizontal="right" vertical="center"/>
    </xf>
    <xf numFmtId="203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203" fontId="6" fillId="33" borderId="12" xfId="0" applyNumberFormat="1" applyFont="1" applyFill="1" applyBorder="1" applyAlignment="1">
      <alignment horizontal="right" vertical="center" wrapText="1"/>
    </xf>
    <xf numFmtId="203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203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203" fontId="6" fillId="33" borderId="0" xfId="0" applyNumberFormat="1" applyFont="1" applyFill="1" applyBorder="1" applyAlignment="1">
      <alignment horizontal="left" vertical="center"/>
    </xf>
    <xf numFmtId="203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9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9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9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9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9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203" fontId="6" fillId="34" borderId="12" xfId="0" applyNumberFormat="1" applyFont="1" applyFill="1" applyBorder="1" applyAlignment="1">
      <alignment horizontal="right" vertical="center" wrapText="1"/>
    </xf>
    <xf numFmtId="203" fontId="8" fillId="34" borderId="12" xfId="0" applyNumberFormat="1" applyFont="1" applyFill="1" applyBorder="1" applyAlignment="1">
      <alignment horizontal="right" vertical="center" wrapText="1"/>
    </xf>
    <xf numFmtId="203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203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9" fontId="16" fillId="34" borderId="10" xfId="0" applyNumberFormat="1" applyFont="1" applyFill="1" applyBorder="1" applyAlignment="1">
      <alignment horizontal="center" vertical="center" wrapText="1"/>
    </xf>
    <xf numFmtId="203" fontId="16" fillId="34" borderId="10" xfId="0" applyNumberFormat="1" applyFont="1" applyFill="1" applyBorder="1" applyAlignment="1">
      <alignment horizontal="right" vertical="center" wrapText="1"/>
    </xf>
    <xf numFmtId="203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203" fontId="11" fillId="33" borderId="0" xfId="0" applyNumberFormat="1" applyFont="1" applyFill="1" applyBorder="1" applyAlignment="1">
      <alignment wrapText="1"/>
    </xf>
    <xf numFmtId="203" fontId="6" fillId="34" borderId="12" xfId="0" applyNumberFormat="1" applyFont="1" applyFill="1" applyBorder="1" applyAlignment="1">
      <alignment horizontal="right" vertical="center" wrapText="1"/>
    </xf>
    <xf numFmtId="203" fontId="13" fillId="33" borderId="12" xfId="0" applyNumberFormat="1" applyFont="1" applyFill="1" applyBorder="1" applyAlignment="1">
      <alignment horizontal="right" vertical="center" wrapText="1"/>
    </xf>
    <xf numFmtId="203" fontId="13" fillId="33" borderId="13" xfId="0" applyNumberFormat="1" applyFont="1" applyFill="1" applyBorder="1" applyAlignment="1">
      <alignment horizontal="right" vertical="center" wrapText="1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3" xfId="0" applyNumberFormat="1" applyFont="1" applyFill="1" applyBorder="1" applyAlignment="1">
      <alignment horizontal="right" vertical="center"/>
    </xf>
    <xf numFmtId="203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03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203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203" fontId="6" fillId="34" borderId="10" xfId="0" applyNumberFormat="1" applyFont="1" applyFill="1" applyBorder="1" applyAlignment="1">
      <alignment horizontal="right" vertical="center" wrapText="1"/>
    </xf>
    <xf numFmtId="201" fontId="6" fillId="33" borderId="0" xfId="0" applyNumberFormat="1" applyFont="1" applyFill="1" applyBorder="1" applyAlignment="1">
      <alignment horizontal="left" vertical="center" wrapText="1"/>
    </xf>
    <xf numFmtId="203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6"/>
  <sheetViews>
    <sheetView tabSelected="1" view="pageBreakPreview" zoomScaleSheetLayoutView="100" zoomScalePageLayoutView="0" workbookViewId="0" topLeftCell="B59">
      <selection activeCell="I74" sqref="I74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109</v>
      </c>
      <c r="K1" s="52"/>
    </row>
    <row r="2" spans="7:11" ht="51.75" customHeight="1">
      <c r="G2" s="51"/>
      <c r="H2" s="52"/>
      <c r="I2" s="105" t="s">
        <v>140</v>
      </c>
      <c r="J2" s="105"/>
      <c r="K2" s="105"/>
    </row>
    <row r="3" spans="3:11" ht="22.5" customHeight="1" hidden="1">
      <c r="C3" s="43"/>
      <c r="G3" s="51"/>
      <c r="H3" s="111" t="s">
        <v>123</v>
      </c>
      <c r="I3" s="112"/>
      <c r="J3" s="112"/>
      <c r="K3" s="112"/>
    </row>
    <row r="4" spans="8:11" ht="27" customHeight="1">
      <c r="H4" s="52"/>
      <c r="I4" s="113" t="s">
        <v>141</v>
      </c>
      <c r="J4" s="113"/>
      <c r="K4" s="113"/>
    </row>
    <row r="6" spans="9:10" ht="22.5">
      <c r="I6" s="44" t="s">
        <v>0</v>
      </c>
      <c r="J6" s="44"/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 t="s">
        <v>1</v>
      </c>
    </row>
    <row r="10" spans="9:10" ht="22.5">
      <c r="I10" s="109" t="s">
        <v>5</v>
      </c>
      <c r="J10" s="110"/>
    </row>
    <row r="11" ht="10.5" customHeight="1"/>
    <row r="12" spans="4:11" ht="22.5">
      <c r="D12" s="114"/>
      <c r="E12" s="114"/>
      <c r="F12" s="114"/>
      <c r="G12" s="114"/>
      <c r="J12" s="115" t="s">
        <v>6</v>
      </c>
      <c r="K12" s="115"/>
    </row>
    <row r="13" spans="3:11" ht="19.5" customHeight="1">
      <c r="C13" s="5" t="s">
        <v>7</v>
      </c>
      <c r="D13" s="116" t="s">
        <v>108</v>
      </c>
      <c r="E13" s="116"/>
      <c r="F13" s="116"/>
      <c r="G13" s="116"/>
      <c r="H13" s="116"/>
      <c r="I13" s="119"/>
      <c r="J13" s="44" t="s">
        <v>8</v>
      </c>
      <c r="K13" s="46">
        <v>38541220</v>
      </c>
    </row>
    <row r="14" spans="3:11" ht="22.5">
      <c r="C14" s="5" t="s">
        <v>9</v>
      </c>
      <c r="D14" s="116" t="s">
        <v>101</v>
      </c>
      <c r="E14" s="116"/>
      <c r="F14" s="116"/>
      <c r="G14" s="116"/>
      <c r="H14" s="117"/>
      <c r="I14" s="118"/>
      <c r="J14" s="44" t="s">
        <v>10</v>
      </c>
      <c r="K14" s="44"/>
    </row>
    <row r="15" spans="3:11" ht="22.5">
      <c r="C15" s="5" t="s">
        <v>11</v>
      </c>
      <c r="D15" s="116"/>
      <c r="E15" s="116"/>
      <c r="F15" s="116"/>
      <c r="G15" s="116"/>
      <c r="H15" s="26"/>
      <c r="I15" s="42"/>
      <c r="J15" s="44" t="s">
        <v>12</v>
      </c>
      <c r="K15" s="46">
        <v>73245000</v>
      </c>
    </row>
    <row r="16" spans="3:11" ht="22.5">
      <c r="C16" s="5" t="s">
        <v>104</v>
      </c>
      <c r="D16" s="116"/>
      <c r="E16" s="116"/>
      <c r="F16" s="116"/>
      <c r="G16" s="116"/>
      <c r="H16" s="41"/>
      <c r="I16" s="27"/>
      <c r="J16" s="44" t="s">
        <v>13</v>
      </c>
      <c r="K16" s="44"/>
    </row>
    <row r="17" spans="3:11" ht="22.5">
      <c r="C17" s="5" t="s">
        <v>14</v>
      </c>
      <c r="D17" s="116"/>
      <c r="E17" s="116"/>
      <c r="F17" s="116"/>
      <c r="G17" s="116"/>
      <c r="H17" s="41"/>
      <c r="I17" s="27"/>
      <c r="J17" s="44" t="s">
        <v>15</v>
      </c>
      <c r="K17" s="44"/>
    </row>
    <row r="18" spans="3:11" ht="22.5">
      <c r="C18" s="5" t="s">
        <v>16</v>
      </c>
      <c r="D18" s="116"/>
      <c r="E18" s="116"/>
      <c r="F18" s="116"/>
      <c r="G18" s="116"/>
      <c r="H18" s="41"/>
      <c r="I18" s="28"/>
      <c r="J18" s="29" t="s">
        <v>17</v>
      </c>
      <c r="K18" s="44" t="s">
        <v>139</v>
      </c>
    </row>
    <row r="19" spans="3:11" ht="22.5">
      <c r="C19" s="5" t="s">
        <v>106</v>
      </c>
      <c r="D19" s="116"/>
      <c r="E19" s="116"/>
      <c r="F19" s="116"/>
      <c r="G19" s="116"/>
      <c r="H19" s="106"/>
      <c r="I19" s="107"/>
      <c r="J19" s="108"/>
      <c r="K19" s="37" t="s">
        <v>1</v>
      </c>
    </row>
    <row r="20" spans="3:11" ht="22.5">
      <c r="C20" s="5" t="s">
        <v>18</v>
      </c>
      <c r="D20" s="116" t="s">
        <v>19</v>
      </c>
      <c r="E20" s="116"/>
      <c r="F20" s="116"/>
      <c r="G20" s="116"/>
      <c r="H20" s="106"/>
      <c r="I20" s="107"/>
      <c r="J20" s="108"/>
      <c r="K20" s="37"/>
    </row>
    <row r="21" spans="3:11" ht="45" hidden="1">
      <c r="C21" s="5" t="s">
        <v>20</v>
      </c>
      <c r="D21" s="122"/>
      <c r="E21" s="122"/>
      <c r="F21" s="122"/>
      <c r="G21" s="122"/>
      <c r="H21" s="41"/>
      <c r="I21" s="41"/>
      <c r="J21" s="41"/>
      <c r="K21" s="27"/>
    </row>
    <row r="22" spans="3:11" ht="22.5">
      <c r="C22" s="5" t="s">
        <v>21</v>
      </c>
      <c r="D22" s="116" t="s">
        <v>126</v>
      </c>
      <c r="E22" s="116"/>
      <c r="F22" s="116"/>
      <c r="G22" s="116"/>
      <c r="H22" s="116"/>
      <c r="I22" s="116"/>
      <c r="J22" s="116"/>
      <c r="K22" s="129"/>
    </row>
    <row r="23" spans="3:11" ht="22.5">
      <c r="C23" s="5" t="s">
        <v>22</v>
      </c>
      <c r="D23" s="124" t="s">
        <v>103</v>
      </c>
      <c r="E23" s="124"/>
      <c r="F23" s="124"/>
      <c r="G23" s="124"/>
      <c r="H23" s="41"/>
      <c r="I23" s="41"/>
      <c r="J23" s="41"/>
      <c r="K23" s="27"/>
    </row>
    <row r="24" spans="3:11" ht="22.5">
      <c r="C24" s="5" t="s">
        <v>23</v>
      </c>
      <c r="D24" s="122" t="s">
        <v>102</v>
      </c>
      <c r="E24" s="122"/>
      <c r="F24" s="122"/>
      <c r="G24" s="122"/>
      <c r="H24" s="123"/>
      <c r="I24" s="26"/>
      <c r="J24" s="26"/>
      <c r="K24" s="42"/>
    </row>
    <row r="25" ht="10.5" customHeight="1"/>
    <row r="26" spans="3:11" ht="22.5">
      <c r="C26" s="120" t="s">
        <v>138</v>
      </c>
      <c r="D26" s="120"/>
      <c r="E26" s="120"/>
      <c r="F26" s="120"/>
      <c r="G26" s="120"/>
      <c r="H26" s="120"/>
      <c r="I26" s="120"/>
      <c r="J26" s="120"/>
      <c r="K26" s="120"/>
    </row>
    <row r="27" spans="3:12" ht="28.5" customHeight="1">
      <c r="C27" s="121"/>
      <c r="D27" s="121"/>
      <c r="E27" s="121"/>
      <c r="F27" s="121"/>
      <c r="G27" s="121"/>
      <c r="H27" s="121"/>
      <c r="I27" s="121"/>
      <c r="J27" s="121"/>
      <c r="K27" s="121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24</v>
      </c>
    </row>
    <row r="29" spans="3:12" ht="22.5">
      <c r="C29" s="125" t="s">
        <v>25</v>
      </c>
      <c r="D29" s="125" t="s">
        <v>26</v>
      </c>
      <c r="E29" s="125" t="s">
        <v>27</v>
      </c>
      <c r="F29" s="125" t="s">
        <v>28</v>
      </c>
      <c r="G29" s="132" t="s">
        <v>29</v>
      </c>
      <c r="H29" s="132" t="s">
        <v>30</v>
      </c>
      <c r="I29" s="132"/>
      <c r="J29" s="132"/>
      <c r="K29" s="132"/>
      <c r="L29" s="125" t="s">
        <v>31</v>
      </c>
    </row>
    <row r="30" spans="3:12" ht="22.5">
      <c r="C30" s="125"/>
      <c r="D30" s="125"/>
      <c r="E30" s="125"/>
      <c r="F30" s="125"/>
      <c r="G30" s="132"/>
      <c r="H30" s="32" t="s">
        <v>32</v>
      </c>
      <c r="I30" s="32" t="s">
        <v>33</v>
      </c>
      <c r="J30" s="32" t="s">
        <v>34</v>
      </c>
      <c r="K30" s="32" t="s">
        <v>35</v>
      </c>
      <c r="L30" s="125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26" t="s">
        <v>36</v>
      </c>
      <c r="D32" s="126"/>
      <c r="E32" s="126"/>
      <c r="F32" s="126"/>
      <c r="G32" s="126"/>
      <c r="H32" s="126"/>
      <c r="I32" s="126"/>
      <c r="J32" s="126"/>
      <c r="K32" s="127"/>
      <c r="L32" s="38"/>
    </row>
    <row r="33" spans="3:12" s="8" customFormat="1" ht="18.75" customHeight="1">
      <c r="C33" s="128" t="s">
        <v>37</v>
      </c>
      <c r="D33" s="128"/>
      <c r="E33" s="128"/>
      <c r="F33" s="128"/>
      <c r="G33" s="128"/>
      <c r="H33" s="128"/>
      <c r="I33" s="128"/>
      <c r="J33" s="128"/>
      <c r="K33" s="128"/>
      <c r="L33" s="128"/>
    </row>
    <row r="34" spans="3:12" s="8" customFormat="1" ht="63.75" customHeight="1">
      <c r="C34" s="39" t="s">
        <v>114</v>
      </c>
      <c r="D34" s="15">
        <v>110</v>
      </c>
      <c r="E34" s="45"/>
      <c r="F34" s="45"/>
      <c r="G34" s="47">
        <f>H34+I34+J34+K34</f>
        <v>70619.69</v>
      </c>
      <c r="H34" s="47">
        <f>H35+H36+H37+H38+H39+H40+H41</f>
        <v>17506.63</v>
      </c>
      <c r="I34" s="47">
        <f>I35+I36+I37+I38+I39+I40+I41</f>
        <v>18492.59</v>
      </c>
      <c r="J34" s="47">
        <f>J35+J36+J37+J38+J39+J40+J41</f>
        <v>17185.23</v>
      </c>
      <c r="K34" s="47">
        <f>K35+K36+K37+K38+K39+K40+K41</f>
        <v>17435.24</v>
      </c>
      <c r="L34" s="39"/>
    </row>
    <row r="35" spans="3:12" s="8" customFormat="1" ht="63.75" customHeight="1" hidden="1">
      <c r="C35" s="39" t="s">
        <v>135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127</v>
      </c>
      <c r="D36" s="54">
        <v>111</v>
      </c>
      <c r="E36" s="55"/>
      <c r="F36" s="55"/>
      <c r="G36" s="49">
        <f>H36+I36+J36+K36</f>
        <v>62300</v>
      </c>
      <c r="H36" s="49">
        <v>14800</v>
      </c>
      <c r="I36" s="49">
        <v>16700</v>
      </c>
      <c r="J36" s="49">
        <v>15350</v>
      </c>
      <c r="K36" s="49">
        <v>15450</v>
      </c>
      <c r="L36" s="56" t="s">
        <v>38</v>
      </c>
    </row>
    <row r="37" spans="3:12" s="103" customFormat="1" ht="75">
      <c r="C37" s="98" t="s">
        <v>121</v>
      </c>
      <c r="D37" s="99">
        <v>112</v>
      </c>
      <c r="E37" s="100"/>
      <c r="F37" s="100"/>
      <c r="G37" s="101">
        <f>H37+I37+J37+K37</f>
        <v>6071.76</v>
      </c>
      <c r="H37" s="101">
        <f>H50+H62+H64+H70+H74</f>
        <v>2227.15</v>
      </c>
      <c r="I37" s="101">
        <f>I50+I62+I64+I70+I74</f>
        <v>1223.1100000000001</v>
      </c>
      <c r="J37" s="101">
        <f>J50+J62+J64+J70+J74</f>
        <v>1265.75</v>
      </c>
      <c r="K37" s="101">
        <f>K50+K62+K64+K70+K74</f>
        <v>1355.75</v>
      </c>
      <c r="L37" s="102"/>
    </row>
    <row r="38" spans="3:12" s="57" customFormat="1" ht="75">
      <c r="C38" s="53" t="s">
        <v>115</v>
      </c>
      <c r="D38" s="54">
        <v>113</v>
      </c>
      <c r="E38" s="58"/>
      <c r="F38" s="58"/>
      <c r="G38" s="49">
        <f>H38+I38+J38+K38</f>
        <v>1137.93</v>
      </c>
      <c r="H38" s="49">
        <v>284.48</v>
      </c>
      <c r="I38" s="49">
        <v>284.48</v>
      </c>
      <c r="J38" s="49">
        <v>284.48</v>
      </c>
      <c r="K38" s="49">
        <v>284.49</v>
      </c>
      <c r="L38" s="56"/>
    </row>
    <row r="39" spans="3:12" s="57" customFormat="1" ht="39.75" customHeight="1">
      <c r="C39" s="53" t="s">
        <v>122</v>
      </c>
      <c r="D39" s="54">
        <v>114</v>
      </c>
      <c r="E39" s="58"/>
      <c r="F39" s="58"/>
      <c r="G39" s="49">
        <f>H39+I39+J39+K39</f>
        <v>280</v>
      </c>
      <c r="H39" s="49">
        <v>100</v>
      </c>
      <c r="I39" s="49">
        <v>40</v>
      </c>
      <c r="J39" s="49">
        <v>40</v>
      </c>
      <c r="K39" s="49">
        <v>100</v>
      </c>
      <c r="L39" s="56" t="s">
        <v>39</v>
      </c>
    </row>
    <row r="40" spans="3:12" s="57" customFormat="1" ht="75">
      <c r="C40" s="53" t="s">
        <v>116</v>
      </c>
      <c r="D40" s="54">
        <v>115</v>
      </c>
      <c r="E40" s="58"/>
      <c r="F40" s="58"/>
      <c r="G40" s="49">
        <f>SUM(H40:K40)</f>
        <v>380</v>
      </c>
      <c r="H40" s="49">
        <v>95</v>
      </c>
      <c r="I40" s="49">
        <v>95</v>
      </c>
      <c r="J40" s="49">
        <v>95</v>
      </c>
      <c r="K40" s="49">
        <v>95</v>
      </c>
      <c r="L40" s="56"/>
    </row>
    <row r="41" spans="3:12" s="57" customFormat="1" ht="22.5">
      <c r="C41" s="53" t="s">
        <v>137</v>
      </c>
      <c r="D41" s="54">
        <v>116</v>
      </c>
      <c r="E41" s="58"/>
      <c r="F41" s="58"/>
      <c r="G41" s="49">
        <f>SUM(H41:K41)</f>
        <v>450</v>
      </c>
      <c r="H41" s="49">
        <v>0</v>
      </c>
      <c r="I41" s="49">
        <v>150</v>
      </c>
      <c r="J41" s="49">
        <v>150</v>
      </c>
      <c r="K41" s="49">
        <v>150</v>
      </c>
      <c r="L41" s="56"/>
    </row>
    <row r="42" spans="3:12" s="63" customFormat="1" ht="40.5">
      <c r="C42" s="59" t="s">
        <v>134</v>
      </c>
      <c r="D42" s="60">
        <v>120</v>
      </c>
      <c r="E42" s="61">
        <f>SUM(E43:E76)</f>
        <v>0</v>
      </c>
      <c r="F42" s="61">
        <f>SUM(F43:F76)</f>
        <v>0</v>
      </c>
      <c r="G42" s="62">
        <f>H42+I42+J42+K42</f>
        <v>55550.58</v>
      </c>
      <c r="H42" s="62">
        <f>H43+H47+H48+H59+H61+H63+H65+H66+H67+H73+H75+H76</f>
        <v>14208.630000000001</v>
      </c>
      <c r="I42" s="62">
        <f>I43+I47+I48+I59+I61+I63+I65+I66+I67+I73+I75+I76</f>
        <v>13486.79</v>
      </c>
      <c r="J42" s="62">
        <f>J43+J47+J48+J59+J61+J63+J65+J66+J67+J73+J76</f>
        <v>13872.36</v>
      </c>
      <c r="K42" s="62">
        <f>K43+K47+K48+K59+K61+K63+K65+K66+K67+K73+K76</f>
        <v>13982.8</v>
      </c>
      <c r="L42" s="56"/>
    </row>
    <row r="43" spans="3:12" s="66" customFormat="1" ht="37.5">
      <c r="C43" s="64" t="s">
        <v>40</v>
      </c>
      <c r="D43" s="65">
        <v>130</v>
      </c>
      <c r="E43" s="58"/>
      <c r="F43" s="58"/>
      <c r="G43" s="48">
        <f>G44+G45</f>
        <v>1952</v>
      </c>
      <c r="H43" s="48">
        <f>H44+H45</f>
        <v>600</v>
      </c>
      <c r="I43" s="48">
        <f>I44+I45</f>
        <v>602</v>
      </c>
      <c r="J43" s="48">
        <f>J44+J45</f>
        <v>450</v>
      </c>
      <c r="K43" s="48">
        <f>K44+K45</f>
        <v>300</v>
      </c>
      <c r="L43" s="56"/>
    </row>
    <row r="44" spans="3:15" s="66" customFormat="1" ht="22.5">
      <c r="C44" s="64" t="s">
        <v>133</v>
      </c>
      <c r="D44" s="67">
        <v>131</v>
      </c>
      <c r="E44" s="58"/>
      <c r="F44" s="58"/>
      <c r="G44" s="48">
        <f>H44+I44+J44+K44</f>
        <v>1302</v>
      </c>
      <c r="H44" s="48">
        <v>400</v>
      </c>
      <c r="I44" s="48">
        <v>502</v>
      </c>
      <c r="J44" s="48">
        <v>250</v>
      </c>
      <c r="K44" s="48">
        <v>150</v>
      </c>
      <c r="L44" s="56"/>
      <c r="N44" s="68"/>
      <c r="O44" s="68"/>
    </row>
    <row r="45" spans="3:15" s="66" customFormat="1" ht="56.25">
      <c r="C45" s="64" t="s">
        <v>41</v>
      </c>
      <c r="D45" s="67">
        <v>132</v>
      </c>
      <c r="E45" s="58"/>
      <c r="F45" s="58"/>
      <c r="G45" s="48">
        <f>H45+I45+J45+K45</f>
        <v>650</v>
      </c>
      <c r="H45" s="48">
        <v>200</v>
      </c>
      <c r="I45" s="48">
        <v>100</v>
      </c>
      <c r="J45" s="48">
        <v>200</v>
      </c>
      <c r="K45" s="48">
        <v>150</v>
      </c>
      <c r="L45" s="56"/>
      <c r="N45" s="68"/>
      <c r="O45" s="68"/>
    </row>
    <row r="46" spans="3:15" s="66" customFormat="1" ht="31.5">
      <c r="C46" s="69" t="s">
        <v>132</v>
      </c>
      <c r="D46" s="70"/>
      <c r="E46" s="71"/>
      <c r="F46" s="71"/>
      <c r="G46" s="72">
        <f>H46+I46+J46+K46</f>
        <v>0</v>
      </c>
      <c r="H46" s="72">
        <v>0</v>
      </c>
      <c r="I46" s="72">
        <v>0</v>
      </c>
      <c r="J46" s="72">
        <v>0</v>
      </c>
      <c r="K46" s="72">
        <v>0</v>
      </c>
      <c r="L46" s="56"/>
      <c r="N46" s="68"/>
      <c r="O46" s="68"/>
    </row>
    <row r="47" spans="3:12" s="66" customFormat="1" ht="22.5">
      <c r="C47" s="64" t="s">
        <v>42</v>
      </c>
      <c r="D47" s="65">
        <v>140</v>
      </c>
      <c r="E47" s="61"/>
      <c r="F47" s="61"/>
      <c r="G47" s="48">
        <f>H47+I47+J47+K47</f>
        <v>1040</v>
      </c>
      <c r="H47" s="73">
        <v>60</v>
      </c>
      <c r="I47" s="73">
        <v>280</v>
      </c>
      <c r="J47" s="73">
        <v>300</v>
      </c>
      <c r="K47" s="73">
        <v>400</v>
      </c>
      <c r="L47" s="56"/>
    </row>
    <row r="48" spans="3:15" s="66" customFormat="1" ht="37.5">
      <c r="C48" s="64" t="s">
        <v>43</v>
      </c>
      <c r="D48" s="65">
        <v>150</v>
      </c>
      <c r="E48" s="58"/>
      <c r="F48" s="58"/>
      <c r="G48" s="48">
        <f>G51+G53+G55+G57+G49</f>
        <v>3512.8</v>
      </c>
      <c r="H48" s="48">
        <f>H51+H53+H55+H57</f>
        <v>1103</v>
      </c>
      <c r="I48" s="48">
        <v>253</v>
      </c>
      <c r="J48" s="48">
        <f>J51+J53+J55+J57+J49</f>
        <v>898</v>
      </c>
      <c r="K48" s="48">
        <f>K51+K53+K55+K57+K49</f>
        <v>1001.8</v>
      </c>
      <c r="L48" s="56"/>
      <c r="N48" s="68"/>
      <c r="O48" s="68"/>
    </row>
    <row r="49" spans="3:15" s="66" customFormat="1" ht="22.5" hidden="1">
      <c r="C49" s="53" t="s">
        <v>124</v>
      </c>
      <c r="D49" s="65" t="s">
        <v>125</v>
      </c>
      <c r="E49" s="58"/>
      <c r="F49" s="58"/>
      <c r="G49" s="48">
        <f>H49+I49+J49+K49</f>
        <v>0</v>
      </c>
      <c r="H49" s="48">
        <v>0</v>
      </c>
      <c r="I49" s="48">
        <v>0</v>
      </c>
      <c r="J49" s="48">
        <v>0</v>
      </c>
      <c r="K49" s="48">
        <v>0</v>
      </c>
      <c r="L49" s="56"/>
      <c r="N49" s="68"/>
      <c r="O49" s="68"/>
    </row>
    <row r="50" spans="3:15" s="66" customFormat="1" ht="37.5">
      <c r="C50" s="53" t="s">
        <v>132</v>
      </c>
      <c r="D50" s="65"/>
      <c r="E50" s="58"/>
      <c r="F50" s="58"/>
      <c r="G50" s="74">
        <f>H50+I50+J50+K50</f>
        <v>2087</v>
      </c>
      <c r="H50" s="74">
        <f>H52+H54+H56+H58</f>
        <v>650</v>
      </c>
      <c r="I50" s="74">
        <f>I52+I54+I56+I58</f>
        <v>257</v>
      </c>
      <c r="J50" s="74">
        <f>J52+J54+J56+J58</f>
        <v>545</v>
      </c>
      <c r="K50" s="74">
        <f>K52+K54+K56+K58</f>
        <v>635</v>
      </c>
      <c r="L50" s="56"/>
      <c r="N50" s="68"/>
      <c r="O50" s="68"/>
    </row>
    <row r="51" spans="3:15" s="66" customFormat="1" ht="22.5">
      <c r="C51" s="75" t="s">
        <v>44</v>
      </c>
      <c r="D51" s="67">
        <v>151</v>
      </c>
      <c r="E51" s="58"/>
      <c r="F51" s="58"/>
      <c r="G51" s="48">
        <f aca="true" t="shared" si="0" ref="G51:G73">H51+I51+J51+K51</f>
        <v>1800</v>
      </c>
      <c r="H51" s="48">
        <v>500</v>
      </c>
      <c r="I51" s="48">
        <v>350</v>
      </c>
      <c r="J51" s="48">
        <v>350</v>
      </c>
      <c r="K51" s="48">
        <v>600</v>
      </c>
      <c r="L51" s="56"/>
      <c r="N51" s="68"/>
      <c r="O51" s="68"/>
    </row>
    <row r="52" spans="3:15" s="66" customFormat="1" ht="31.5">
      <c r="C52" s="69" t="s">
        <v>132</v>
      </c>
      <c r="D52" s="67"/>
      <c r="E52" s="58"/>
      <c r="F52" s="58"/>
      <c r="G52" s="74">
        <f>H52+I52+J52+K52</f>
        <v>1085</v>
      </c>
      <c r="H52" s="74">
        <v>450</v>
      </c>
      <c r="I52" s="74">
        <v>100</v>
      </c>
      <c r="J52" s="74">
        <v>100</v>
      </c>
      <c r="K52" s="74">
        <v>435</v>
      </c>
      <c r="L52" s="56"/>
      <c r="N52" s="68"/>
      <c r="O52" s="68"/>
    </row>
    <row r="53" spans="3:15" s="66" customFormat="1" ht="40.5">
      <c r="C53" s="75" t="s">
        <v>45</v>
      </c>
      <c r="D53" s="67">
        <v>152</v>
      </c>
      <c r="E53" s="58"/>
      <c r="F53" s="58"/>
      <c r="G53" s="48">
        <f t="shared" si="0"/>
        <v>12.8</v>
      </c>
      <c r="H53" s="48">
        <v>3</v>
      </c>
      <c r="I53" s="48">
        <v>3</v>
      </c>
      <c r="J53" s="48">
        <v>3</v>
      </c>
      <c r="K53" s="48">
        <v>3.8</v>
      </c>
      <c r="L53" s="56"/>
      <c r="N53" s="68"/>
      <c r="O53" s="68"/>
    </row>
    <row r="54" spans="3:15" s="66" customFormat="1" ht="31.5">
      <c r="C54" s="69" t="s">
        <v>132</v>
      </c>
      <c r="D54" s="67"/>
      <c r="E54" s="58"/>
      <c r="F54" s="58"/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56"/>
      <c r="N54" s="68"/>
      <c r="O54" s="68"/>
    </row>
    <row r="55" spans="3:12" s="66" customFormat="1" ht="22.5">
      <c r="C55" s="75" t="s">
        <v>46</v>
      </c>
      <c r="D55" s="67">
        <v>153</v>
      </c>
      <c r="E55" s="58"/>
      <c r="F55" s="58"/>
      <c r="G55" s="48">
        <f t="shared" si="0"/>
        <v>1100</v>
      </c>
      <c r="H55" s="48">
        <v>400</v>
      </c>
      <c r="I55" s="48">
        <v>157</v>
      </c>
      <c r="J55" s="48">
        <v>145</v>
      </c>
      <c r="K55" s="48">
        <v>398</v>
      </c>
      <c r="L55" s="56"/>
    </row>
    <row r="56" spans="3:12" s="66" customFormat="1" ht="31.5">
      <c r="C56" s="69" t="s">
        <v>132</v>
      </c>
      <c r="D56" s="67"/>
      <c r="E56" s="58"/>
      <c r="F56" s="58"/>
      <c r="G56" s="74">
        <f>H56+I56+J56+K56</f>
        <v>602</v>
      </c>
      <c r="H56" s="74">
        <v>200</v>
      </c>
      <c r="I56" s="74">
        <v>157</v>
      </c>
      <c r="J56" s="74">
        <v>45</v>
      </c>
      <c r="K56" s="74">
        <v>200</v>
      </c>
      <c r="L56" s="56"/>
    </row>
    <row r="57" spans="3:15" s="66" customFormat="1" ht="22.5">
      <c r="C57" s="75" t="s">
        <v>100</v>
      </c>
      <c r="D57" s="67">
        <v>154</v>
      </c>
      <c r="E57" s="58"/>
      <c r="F57" s="58"/>
      <c r="G57" s="48">
        <f t="shared" si="0"/>
        <v>600</v>
      </c>
      <c r="H57" s="48">
        <v>200</v>
      </c>
      <c r="I57" s="48">
        <v>0</v>
      </c>
      <c r="J57" s="48">
        <v>400</v>
      </c>
      <c r="K57" s="48">
        <v>0</v>
      </c>
      <c r="L57" s="56"/>
      <c r="N57" s="68"/>
      <c r="O57" s="68"/>
    </row>
    <row r="58" spans="3:15" s="66" customFormat="1" ht="31.5">
      <c r="C58" s="69" t="s">
        <v>132</v>
      </c>
      <c r="D58" s="67"/>
      <c r="E58" s="58"/>
      <c r="F58" s="58"/>
      <c r="G58" s="74">
        <f t="shared" si="0"/>
        <v>400</v>
      </c>
      <c r="H58" s="74">
        <v>0</v>
      </c>
      <c r="I58" s="74">
        <v>0</v>
      </c>
      <c r="J58" s="74">
        <v>400</v>
      </c>
      <c r="K58" s="74">
        <v>0</v>
      </c>
      <c r="L58" s="56"/>
      <c r="N58" s="68"/>
      <c r="O58" s="68"/>
    </row>
    <row r="59" spans="3:15" s="66" customFormat="1" ht="56.25">
      <c r="C59" s="64" t="s">
        <v>47</v>
      </c>
      <c r="D59" s="65">
        <v>160</v>
      </c>
      <c r="E59" s="58"/>
      <c r="F59" s="58"/>
      <c r="G59" s="48">
        <f t="shared" si="0"/>
        <v>1010</v>
      </c>
      <c r="H59" s="48">
        <v>250</v>
      </c>
      <c r="I59" s="48">
        <v>250</v>
      </c>
      <c r="J59" s="48">
        <v>250</v>
      </c>
      <c r="K59" s="48">
        <v>260</v>
      </c>
      <c r="L59" s="56"/>
      <c r="N59" s="68"/>
      <c r="O59" s="68"/>
    </row>
    <row r="60" spans="3:15" s="66" customFormat="1" ht="37.5">
      <c r="C60" s="64" t="s">
        <v>132</v>
      </c>
      <c r="D60" s="65"/>
      <c r="E60" s="58"/>
      <c r="F60" s="58"/>
      <c r="G60" s="76">
        <f t="shared" si="0"/>
        <v>0</v>
      </c>
      <c r="H60" s="76">
        <v>0</v>
      </c>
      <c r="I60" s="76">
        <v>0</v>
      </c>
      <c r="J60" s="76">
        <v>0</v>
      </c>
      <c r="K60" s="76">
        <v>0</v>
      </c>
      <c r="L60" s="56"/>
      <c r="N60" s="68"/>
      <c r="O60" s="68"/>
    </row>
    <row r="61" spans="3:12" s="66" customFormat="1" ht="22.5">
      <c r="C61" s="64" t="s">
        <v>48</v>
      </c>
      <c r="D61" s="65">
        <v>170</v>
      </c>
      <c r="E61" s="61"/>
      <c r="F61" s="61"/>
      <c r="G61" s="48">
        <f t="shared" si="0"/>
        <v>35410</v>
      </c>
      <c r="H61" s="48">
        <v>8800</v>
      </c>
      <c r="I61" s="48">
        <v>8800</v>
      </c>
      <c r="J61" s="48">
        <v>8880</v>
      </c>
      <c r="K61" s="48">
        <v>8930</v>
      </c>
      <c r="L61" s="56"/>
    </row>
    <row r="62" spans="3:12" s="66" customFormat="1" ht="56.25">
      <c r="C62" s="53" t="s">
        <v>131</v>
      </c>
      <c r="D62" s="65"/>
      <c r="E62" s="61"/>
      <c r="F62" s="61"/>
      <c r="G62" s="77">
        <f>H62+I62+J62+K62</f>
        <v>702</v>
      </c>
      <c r="H62" s="77">
        <v>702</v>
      </c>
      <c r="I62" s="77">
        <v>0</v>
      </c>
      <c r="J62" s="77">
        <v>0</v>
      </c>
      <c r="K62" s="77">
        <v>0</v>
      </c>
      <c r="L62" s="56"/>
    </row>
    <row r="63" spans="3:12" s="66" customFormat="1" ht="22.5">
      <c r="C63" s="64" t="s">
        <v>49</v>
      </c>
      <c r="D63" s="65">
        <v>180</v>
      </c>
      <c r="E63" s="61"/>
      <c r="F63" s="61"/>
      <c r="G63" s="48">
        <f t="shared" si="0"/>
        <v>7790.200000000001</v>
      </c>
      <c r="H63" s="48">
        <f>H61*22/100</f>
        <v>1936</v>
      </c>
      <c r="I63" s="48">
        <f>I61*22/100</f>
        <v>1936</v>
      </c>
      <c r="J63" s="48">
        <f>J61*22/100</f>
        <v>1953.6</v>
      </c>
      <c r="K63" s="48">
        <f>K61*22/100</f>
        <v>1964.6</v>
      </c>
      <c r="L63" s="56"/>
    </row>
    <row r="64" spans="3:12" s="66" customFormat="1" ht="56.25">
      <c r="C64" s="53" t="s">
        <v>131</v>
      </c>
      <c r="D64" s="65"/>
      <c r="E64" s="61"/>
      <c r="F64" s="61"/>
      <c r="G64" s="77">
        <f>H64+I64+J64+K64</f>
        <v>154.4</v>
      </c>
      <c r="H64" s="77">
        <v>154.4</v>
      </c>
      <c r="I64" s="77">
        <v>0</v>
      </c>
      <c r="J64" s="77">
        <v>0</v>
      </c>
      <c r="K64" s="77">
        <v>0</v>
      </c>
      <c r="L64" s="56"/>
    </row>
    <row r="65" spans="3:15" s="66" customFormat="1" ht="22.5">
      <c r="C65" s="64" t="s">
        <v>50</v>
      </c>
      <c r="D65" s="65">
        <v>190</v>
      </c>
      <c r="E65" s="61"/>
      <c r="F65" s="61"/>
      <c r="G65" s="48">
        <f t="shared" si="0"/>
        <v>0</v>
      </c>
      <c r="H65" s="48">
        <v>0</v>
      </c>
      <c r="I65" s="48">
        <v>0</v>
      </c>
      <c r="J65" s="48">
        <v>0</v>
      </c>
      <c r="K65" s="48">
        <v>0</v>
      </c>
      <c r="L65" s="56"/>
      <c r="N65" s="68"/>
      <c r="O65" s="68"/>
    </row>
    <row r="66" spans="3:15" s="66" customFormat="1" ht="37.5">
      <c r="C66" s="64" t="s">
        <v>51</v>
      </c>
      <c r="D66" s="65">
        <v>200</v>
      </c>
      <c r="E66" s="61"/>
      <c r="F66" s="61"/>
      <c r="G66" s="48">
        <f t="shared" si="0"/>
        <v>43.2</v>
      </c>
      <c r="H66" s="48">
        <v>39.2</v>
      </c>
      <c r="I66" s="48">
        <v>0</v>
      </c>
      <c r="J66" s="48">
        <v>4</v>
      </c>
      <c r="K66" s="48">
        <v>0</v>
      </c>
      <c r="L66" s="56"/>
      <c r="N66" s="68"/>
      <c r="O66" s="68"/>
    </row>
    <row r="67" spans="3:12" s="66" customFormat="1" ht="56.25" customHeight="1">
      <c r="C67" s="64" t="s">
        <v>107</v>
      </c>
      <c r="D67" s="65">
        <v>210</v>
      </c>
      <c r="E67" s="61"/>
      <c r="F67" s="61"/>
      <c r="G67" s="48">
        <f>G68+G69+G70+G71+G72</f>
        <v>4400.93</v>
      </c>
      <c r="H67" s="48">
        <f>H68+H69+H70+H71+H72</f>
        <v>1100.23</v>
      </c>
      <c r="I67" s="48">
        <f>I68+I69+I70+I71+I72</f>
        <v>1100.23</v>
      </c>
      <c r="J67" s="48">
        <f>J68+J69+J70+J71+J72</f>
        <v>1100.23</v>
      </c>
      <c r="K67" s="48">
        <f>K68+K69+K70+K71+K72</f>
        <v>1100.24</v>
      </c>
      <c r="L67" s="56" t="s">
        <v>39</v>
      </c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 hidden="1">
      <c r="C69" s="53"/>
      <c r="D69" s="67"/>
      <c r="E69" s="61"/>
      <c r="F69" s="61"/>
      <c r="G69" s="49"/>
      <c r="H69" s="49"/>
      <c r="I69" s="49"/>
      <c r="J69" s="49"/>
      <c r="K69" s="49"/>
      <c r="L69" s="56"/>
    </row>
    <row r="70" spans="3:12" s="66" customFormat="1" ht="55.5" customHeight="1">
      <c r="C70" s="64" t="s">
        <v>128</v>
      </c>
      <c r="D70" s="65">
        <v>211</v>
      </c>
      <c r="E70" s="61"/>
      <c r="F70" s="61"/>
      <c r="G70" s="49">
        <f t="shared" si="0"/>
        <v>2883</v>
      </c>
      <c r="H70" s="49">
        <v>720.75</v>
      </c>
      <c r="I70" s="49">
        <v>720.75</v>
      </c>
      <c r="J70" s="49">
        <v>720.75</v>
      </c>
      <c r="K70" s="49">
        <v>720.75</v>
      </c>
      <c r="L70" s="56"/>
    </row>
    <row r="71" spans="3:12" s="66" customFormat="1" ht="56.25" customHeight="1" hidden="1">
      <c r="C71" s="64" t="s">
        <v>129</v>
      </c>
      <c r="D71" s="65">
        <v>212</v>
      </c>
      <c r="E71" s="61"/>
      <c r="F71" s="61"/>
      <c r="G71" s="49">
        <f t="shared" si="0"/>
        <v>1137.93</v>
      </c>
      <c r="H71" s="49">
        <f>H38</f>
        <v>284.48</v>
      </c>
      <c r="I71" s="49">
        <f>I38</f>
        <v>284.48</v>
      </c>
      <c r="J71" s="49">
        <f>J38</f>
        <v>284.48</v>
      </c>
      <c r="K71" s="49">
        <f>K38</f>
        <v>284.49</v>
      </c>
      <c r="L71" s="56"/>
    </row>
    <row r="72" spans="3:12" s="66" customFormat="1" ht="56.25" customHeight="1">
      <c r="C72" s="64" t="s">
        <v>130</v>
      </c>
      <c r="D72" s="65">
        <v>213</v>
      </c>
      <c r="E72" s="61"/>
      <c r="F72" s="61"/>
      <c r="G72" s="49">
        <f t="shared" si="0"/>
        <v>380</v>
      </c>
      <c r="H72" s="49">
        <f>H40</f>
        <v>95</v>
      </c>
      <c r="I72" s="49">
        <f>I40</f>
        <v>95</v>
      </c>
      <c r="J72" s="49">
        <f>J40</f>
        <v>95</v>
      </c>
      <c r="K72" s="49">
        <f>K40</f>
        <v>95</v>
      </c>
      <c r="L72" s="56"/>
    </row>
    <row r="73" spans="3:12" s="66" customFormat="1" ht="61.5" customHeight="1">
      <c r="C73" s="64" t="s">
        <v>52</v>
      </c>
      <c r="D73" s="65">
        <v>220</v>
      </c>
      <c r="E73" s="61"/>
      <c r="F73" s="61"/>
      <c r="G73" s="48">
        <f t="shared" si="0"/>
        <v>545.36</v>
      </c>
      <c r="H73" s="48">
        <v>300</v>
      </c>
      <c r="I73" s="48">
        <v>245.36</v>
      </c>
      <c r="J73" s="48">
        <v>0</v>
      </c>
      <c r="K73" s="48">
        <v>0</v>
      </c>
      <c r="L73" s="56" t="s">
        <v>53</v>
      </c>
    </row>
    <row r="74" spans="3:12" s="66" customFormat="1" ht="41.25" customHeight="1">
      <c r="C74" s="69" t="s">
        <v>132</v>
      </c>
      <c r="D74" s="65"/>
      <c r="E74" s="61"/>
      <c r="F74" s="61"/>
      <c r="G74" s="49">
        <f>H74+I74+J74+K74</f>
        <v>245.36</v>
      </c>
      <c r="H74" s="49">
        <v>0</v>
      </c>
      <c r="I74" s="49">
        <v>245.36</v>
      </c>
      <c r="J74" s="49">
        <v>0</v>
      </c>
      <c r="K74" s="49">
        <v>0</v>
      </c>
      <c r="L74" s="56"/>
    </row>
    <row r="75" spans="3:12" s="66" customFormat="1" ht="22.5">
      <c r="C75" s="64" t="s">
        <v>54</v>
      </c>
      <c r="D75" s="65">
        <v>230</v>
      </c>
      <c r="E75" s="61"/>
      <c r="F75" s="61"/>
      <c r="G75" s="48">
        <f aca="true" t="shared" si="1" ref="G75:G92">SUM(H75:K75)</f>
        <v>0</v>
      </c>
      <c r="H75" s="48">
        <v>0</v>
      </c>
      <c r="I75" s="48">
        <v>0</v>
      </c>
      <c r="J75" s="48">
        <v>0</v>
      </c>
      <c r="K75" s="48">
        <v>0</v>
      </c>
      <c r="L75" s="56"/>
    </row>
    <row r="76" spans="3:12" s="66" customFormat="1" ht="48" customHeight="1">
      <c r="C76" s="64" t="s">
        <v>55</v>
      </c>
      <c r="D76" s="78">
        <v>240</v>
      </c>
      <c r="E76" s="61"/>
      <c r="F76" s="61"/>
      <c r="G76" s="48">
        <f t="shared" si="1"/>
        <v>103.09</v>
      </c>
      <c r="H76" s="48">
        <v>20.2</v>
      </c>
      <c r="I76" s="48">
        <v>20.2</v>
      </c>
      <c r="J76" s="48">
        <v>36.53</v>
      </c>
      <c r="K76" s="48">
        <v>26.16</v>
      </c>
      <c r="L76" s="56" t="s">
        <v>56</v>
      </c>
    </row>
    <row r="77" spans="3:12" s="63" customFormat="1" ht="37.5">
      <c r="C77" s="79" t="s">
        <v>110</v>
      </c>
      <c r="D77" s="60">
        <v>250</v>
      </c>
      <c r="E77" s="61">
        <f>SUM(E78:E86,E88)</f>
        <v>0</v>
      </c>
      <c r="F77" s="61">
        <f>SUM(F78:F86,F88)</f>
        <v>0</v>
      </c>
      <c r="G77" s="62">
        <f t="shared" si="1"/>
        <v>9889.109999999999</v>
      </c>
      <c r="H77" s="62">
        <f>H78+H79+H80+H81+H82+H85+H86+H87</f>
        <v>2448</v>
      </c>
      <c r="I77" s="62">
        <f>I78+I79+I80+I81+I82+I85+I86+I87</f>
        <v>2475.7999999999997</v>
      </c>
      <c r="J77" s="62">
        <f>J78+J79+J80+J81+J82+J85+J86+J87</f>
        <v>2462.87</v>
      </c>
      <c r="K77" s="62">
        <f>K78+K79+K80+K81+K82+K85+K86+K87</f>
        <v>2502.44</v>
      </c>
      <c r="L77" s="56"/>
    </row>
    <row r="78" spans="3:12" s="63" customFormat="1" ht="75">
      <c r="C78" s="53" t="s">
        <v>57</v>
      </c>
      <c r="D78" s="54">
        <v>251</v>
      </c>
      <c r="E78" s="58"/>
      <c r="F78" s="58"/>
      <c r="G78" s="48">
        <f t="shared" si="1"/>
        <v>209.51</v>
      </c>
      <c r="H78" s="48">
        <v>52.8</v>
      </c>
      <c r="I78" s="48">
        <v>48.6</v>
      </c>
      <c r="J78" s="48">
        <v>47.07</v>
      </c>
      <c r="K78" s="48">
        <v>61.04</v>
      </c>
      <c r="L78" s="56"/>
    </row>
    <row r="79" spans="3:12" s="63" customFormat="1" ht="56.25" customHeight="1">
      <c r="C79" s="53" t="s">
        <v>47</v>
      </c>
      <c r="D79" s="54">
        <v>252</v>
      </c>
      <c r="E79" s="58"/>
      <c r="F79" s="58"/>
      <c r="G79" s="48">
        <f t="shared" si="1"/>
        <v>197.6</v>
      </c>
      <c r="H79" s="48">
        <v>55</v>
      </c>
      <c r="I79" s="48">
        <v>47</v>
      </c>
      <c r="J79" s="48">
        <v>45.6</v>
      </c>
      <c r="K79" s="48">
        <v>50</v>
      </c>
      <c r="L79" s="56" t="s">
        <v>58</v>
      </c>
    </row>
    <row r="80" spans="3:14" s="66" customFormat="1" ht="30.75" customHeight="1">
      <c r="C80" s="53" t="s">
        <v>59</v>
      </c>
      <c r="D80" s="54">
        <v>253</v>
      </c>
      <c r="E80" s="58"/>
      <c r="F80" s="58"/>
      <c r="G80" s="48">
        <f t="shared" si="1"/>
        <v>0</v>
      </c>
      <c r="H80" s="48">
        <v>0</v>
      </c>
      <c r="I80" s="48">
        <v>0</v>
      </c>
      <c r="J80" s="48">
        <v>0</v>
      </c>
      <c r="K80" s="48">
        <v>0</v>
      </c>
      <c r="L80" s="56" t="s">
        <v>60</v>
      </c>
      <c r="N80" s="80"/>
    </row>
    <row r="81" spans="3:12" s="66" customFormat="1" ht="22.5">
      <c r="C81" s="53" t="s">
        <v>61</v>
      </c>
      <c r="D81" s="54">
        <v>254</v>
      </c>
      <c r="E81" s="58"/>
      <c r="F81" s="58"/>
      <c r="G81" s="48">
        <f t="shared" si="1"/>
        <v>7655</v>
      </c>
      <c r="H81" s="48">
        <v>1910</v>
      </c>
      <c r="I81" s="48">
        <v>1910</v>
      </c>
      <c r="J81" s="48">
        <v>1910</v>
      </c>
      <c r="K81" s="48">
        <v>1925</v>
      </c>
      <c r="L81" s="56"/>
    </row>
    <row r="82" spans="3:12" s="66" customFormat="1" ht="22.5">
      <c r="C82" s="53" t="s">
        <v>62</v>
      </c>
      <c r="D82" s="54">
        <v>255</v>
      </c>
      <c r="E82" s="58"/>
      <c r="F82" s="58"/>
      <c r="G82" s="48">
        <f t="shared" si="1"/>
        <v>1684.1</v>
      </c>
      <c r="H82" s="48">
        <f>H81*22/100</f>
        <v>420.2</v>
      </c>
      <c r="I82" s="48">
        <f>I81*22/100</f>
        <v>420.2</v>
      </c>
      <c r="J82" s="48">
        <f>J81*22/100</f>
        <v>420.2</v>
      </c>
      <c r="K82" s="48">
        <f>K81*22/100</f>
        <v>423.5</v>
      </c>
      <c r="L82" s="56"/>
    </row>
    <row r="83" spans="3:12" s="66" customFormat="1" ht="33.75" customHeight="1">
      <c r="C83" s="53" t="s">
        <v>44</v>
      </c>
      <c r="D83" s="54">
        <v>256</v>
      </c>
      <c r="E83" s="58"/>
      <c r="F83" s="58"/>
      <c r="G83" s="48">
        <f t="shared" si="1"/>
        <v>0</v>
      </c>
      <c r="H83" s="48">
        <v>0</v>
      </c>
      <c r="I83" s="48">
        <v>0</v>
      </c>
      <c r="J83" s="48">
        <v>0</v>
      </c>
      <c r="K83" s="48">
        <v>0</v>
      </c>
      <c r="L83" s="56" t="s">
        <v>63</v>
      </c>
    </row>
    <row r="84" spans="3:12" s="66" customFormat="1" ht="40.5" customHeight="1">
      <c r="C84" s="53" t="s">
        <v>45</v>
      </c>
      <c r="D84" s="54">
        <v>257</v>
      </c>
      <c r="E84" s="58"/>
      <c r="F84" s="58"/>
      <c r="G84" s="48">
        <f t="shared" si="1"/>
        <v>0</v>
      </c>
      <c r="H84" s="48">
        <v>0</v>
      </c>
      <c r="I84" s="48">
        <v>0</v>
      </c>
      <c r="J84" s="48">
        <v>0</v>
      </c>
      <c r="K84" s="48">
        <v>0</v>
      </c>
      <c r="L84" s="56"/>
    </row>
    <row r="85" spans="3:12" s="66" customFormat="1" ht="22.5">
      <c r="C85" s="64" t="s">
        <v>42</v>
      </c>
      <c r="D85" s="54">
        <v>258</v>
      </c>
      <c r="E85" s="58"/>
      <c r="F85" s="58"/>
      <c r="G85" s="48">
        <f t="shared" si="1"/>
        <v>142.9</v>
      </c>
      <c r="H85" s="48">
        <v>10</v>
      </c>
      <c r="I85" s="48">
        <v>50</v>
      </c>
      <c r="J85" s="48">
        <v>40</v>
      </c>
      <c r="K85" s="48">
        <v>42.9</v>
      </c>
      <c r="L85" s="56"/>
    </row>
    <row r="86" spans="3:12" s="66" customFormat="1" ht="39.75" customHeight="1">
      <c r="C86" s="64" t="s">
        <v>51</v>
      </c>
      <c r="D86" s="54">
        <v>259</v>
      </c>
      <c r="E86" s="58"/>
      <c r="F86" s="58"/>
      <c r="G86" s="48">
        <f t="shared" si="1"/>
        <v>0</v>
      </c>
      <c r="H86" s="48">
        <v>0</v>
      </c>
      <c r="I86" s="48">
        <v>0</v>
      </c>
      <c r="J86" s="48">
        <v>0</v>
      </c>
      <c r="K86" s="48">
        <v>0</v>
      </c>
      <c r="L86" s="56" t="s">
        <v>64</v>
      </c>
    </row>
    <row r="87" spans="3:12" s="66" customFormat="1" ht="22.5">
      <c r="C87" s="64" t="s">
        <v>65</v>
      </c>
      <c r="D87" s="60">
        <v>260</v>
      </c>
      <c r="E87" s="61"/>
      <c r="F87" s="61"/>
      <c r="G87" s="48">
        <f>SUM(H87:K87)</f>
        <v>0</v>
      </c>
      <c r="H87" s="48">
        <v>0</v>
      </c>
      <c r="I87" s="48">
        <v>0</v>
      </c>
      <c r="J87" s="48">
        <v>0</v>
      </c>
      <c r="K87" s="48">
        <v>0</v>
      </c>
      <c r="L87" s="56"/>
    </row>
    <row r="88" spans="3:15" s="66" customFormat="1" ht="37.5">
      <c r="C88" s="64" t="s">
        <v>99</v>
      </c>
      <c r="D88" s="60">
        <v>270</v>
      </c>
      <c r="E88" s="61"/>
      <c r="F88" s="61"/>
      <c r="G88" s="48">
        <f t="shared" si="1"/>
        <v>0</v>
      </c>
      <c r="H88" s="48">
        <v>0</v>
      </c>
      <c r="I88" s="48">
        <v>0</v>
      </c>
      <c r="J88" s="48">
        <v>0</v>
      </c>
      <c r="K88" s="48">
        <v>0</v>
      </c>
      <c r="L88" s="56"/>
      <c r="N88" s="68"/>
      <c r="O88" s="68"/>
    </row>
    <row r="89" spans="3:12" s="66" customFormat="1" ht="37.5">
      <c r="C89" s="64" t="s">
        <v>66</v>
      </c>
      <c r="D89" s="60">
        <v>280</v>
      </c>
      <c r="E89" s="61"/>
      <c r="F89" s="61"/>
      <c r="G89" s="48">
        <f t="shared" si="1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22.5">
      <c r="C90" s="53" t="s">
        <v>67</v>
      </c>
      <c r="D90" s="81">
        <v>281</v>
      </c>
      <c r="E90" s="58"/>
      <c r="F90" s="58"/>
      <c r="G90" s="48">
        <f t="shared" si="1"/>
        <v>0</v>
      </c>
      <c r="H90" s="48">
        <v>0</v>
      </c>
      <c r="I90" s="48">
        <v>0</v>
      </c>
      <c r="J90" s="48">
        <v>0</v>
      </c>
      <c r="K90" s="48">
        <v>0</v>
      </c>
      <c r="L90" s="56"/>
    </row>
    <row r="91" spans="3:12" s="66" customFormat="1" ht="35.25" customHeight="1">
      <c r="C91" s="53" t="s">
        <v>105</v>
      </c>
      <c r="D91" s="81">
        <v>282</v>
      </c>
      <c r="E91" s="58"/>
      <c r="F91" s="58"/>
      <c r="G91" s="48">
        <f t="shared" si="1"/>
        <v>0</v>
      </c>
      <c r="H91" s="48">
        <v>0</v>
      </c>
      <c r="I91" s="48">
        <v>0</v>
      </c>
      <c r="J91" s="48">
        <v>0</v>
      </c>
      <c r="K91" s="48">
        <v>0</v>
      </c>
      <c r="L91" s="56" t="s">
        <v>68</v>
      </c>
    </row>
    <row r="92" spans="3:12" s="66" customFormat="1" ht="37.5">
      <c r="C92" s="64" t="s">
        <v>113</v>
      </c>
      <c r="D92" s="82">
        <v>290</v>
      </c>
      <c r="E92" s="61"/>
      <c r="F92" s="61"/>
      <c r="G92" s="48">
        <f t="shared" si="1"/>
        <v>0</v>
      </c>
      <c r="H92" s="48">
        <v>0</v>
      </c>
      <c r="I92" s="48">
        <v>0</v>
      </c>
      <c r="J92" s="48">
        <v>0</v>
      </c>
      <c r="K92" s="48">
        <v>0</v>
      </c>
      <c r="L92" s="56"/>
    </row>
    <row r="93" spans="3:12" s="66" customFormat="1" ht="22.5">
      <c r="C93" s="130" t="s">
        <v>117</v>
      </c>
      <c r="D93" s="126"/>
      <c r="E93" s="126"/>
      <c r="F93" s="126"/>
      <c r="G93" s="126"/>
      <c r="H93" s="126"/>
      <c r="I93" s="126"/>
      <c r="J93" s="126"/>
      <c r="K93" s="127"/>
      <c r="L93" s="56"/>
    </row>
    <row r="94" spans="3:12" s="66" customFormat="1" ht="22.5">
      <c r="C94" s="64" t="s">
        <v>69</v>
      </c>
      <c r="D94" s="82">
        <v>300</v>
      </c>
      <c r="E94" s="61"/>
      <c r="F94" s="61"/>
      <c r="G94" s="83">
        <f>SUM(H94:K94)</f>
        <v>3344.4100000000003</v>
      </c>
      <c r="H94" s="83">
        <f>H43+H47+H78+H85</f>
        <v>722.8</v>
      </c>
      <c r="I94" s="104">
        <f>I43+I47+I78+I85</f>
        <v>980.6</v>
      </c>
      <c r="J94" s="104">
        <f>J43+J47+J78+J85</f>
        <v>837.07</v>
      </c>
      <c r="K94" s="104">
        <f>K43+K47+K78+K85</f>
        <v>803.9399999999999</v>
      </c>
      <c r="L94" s="56"/>
    </row>
    <row r="95" spans="3:12" s="66" customFormat="1" ht="22.5">
      <c r="C95" s="64" t="s">
        <v>48</v>
      </c>
      <c r="D95" s="82">
        <v>310</v>
      </c>
      <c r="E95" s="61"/>
      <c r="F95" s="61"/>
      <c r="G95" s="83">
        <f>SUM(H95:K95)</f>
        <v>43065</v>
      </c>
      <c r="H95" s="83">
        <f>H61+H81+H68</f>
        <v>10710</v>
      </c>
      <c r="I95" s="83">
        <f>I61+I81+I68</f>
        <v>10710</v>
      </c>
      <c r="J95" s="83">
        <f>J61+J81+J68</f>
        <v>10790</v>
      </c>
      <c r="K95" s="83">
        <f>K61+K81+K68</f>
        <v>10855</v>
      </c>
      <c r="L95" s="56"/>
    </row>
    <row r="96" spans="3:12" s="66" customFormat="1" ht="22.5">
      <c r="C96" s="64" t="s">
        <v>49</v>
      </c>
      <c r="D96" s="82">
        <v>320</v>
      </c>
      <c r="E96" s="61"/>
      <c r="F96" s="61"/>
      <c r="G96" s="83">
        <f>SUM(H96:K96)</f>
        <v>9474.3</v>
      </c>
      <c r="H96" s="83">
        <f>H63+H82</f>
        <v>2356.2</v>
      </c>
      <c r="I96" s="83">
        <f>I63+I82</f>
        <v>2356.2</v>
      </c>
      <c r="J96" s="83">
        <f>J63+J82</f>
        <v>2373.7999999999997</v>
      </c>
      <c r="K96" s="83">
        <f>K63+K82</f>
        <v>2388.1</v>
      </c>
      <c r="L96" s="84">
        <f>L63+L82</f>
        <v>0</v>
      </c>
    </row>
    <row r="97" spans="3:12" s="66" customFormat="1" ht="22.5">
      <c r="C97" s="64" t="s">
        <v>54</v>
      </c>
      <c r="D97" s="82">
        <v>330</v>
      </c>
      <c r="E97" s="61"/>
      <c r="F97" s="61"/>
      <c r="G97" s="83">
        <f>SUM(H97:K97)</f>
        <v>0</v>
      </c>
      <c r="H97" s="83">
        <f>H75+H87</f>
        <v>0</v>
      </c>
      <c r="I97" s="83">
        <f>I75+I87</f>
        <v>0</v>
      </c>
      <c r="J97" s="83">
        <f>J75+J87</f>
        <v>0</v>
      </c>
      <c r="K97" s="83">
        <f>K75+K87</f>
        <v>0</v>
      </c>
      <c r="L97" s="56"/>
    </row>
    <row r="98" spans="3:12" s="66" customFormat="1" ht="22.5">
      <c r="C98" s="64" t="s">
        <v>70</v>
      </c>
      <c r="D98" s="82">
        <v>340</v>
      </c>
      <c r="E98" s="61"/>
      <c r="F98" s="61"/>
      <c r="G98" s="83">
        <f>SUM(H98:K98)</f>
        <v>9555.98</v>
      </c>
      <c r="H98" s="83">
        <f>H70+H71+H76+H72+H69+H73+H86+H48+H59+H65+H66+H79</f>
        <v>2867.63</v>
      </c>
      <c r="I98" s="104">
        <f>I70+I71+I76+I72+I69+I73+I86+I48+I59+I65+I66+I79</f>
        <v>1915.79</v>
      </c>
      <c r="J98" s="104">
        <f>J70+J71+J76+J72+J69+J73+J86+J48+J59+J65+J66+J79</f>
        <v>2334.36</v>
      </c>
      <c r="K98" s="104">
        <f>K70+K71+K76+K72+K69+K73+K86+K48+K59+K65+K66+K79</f>
        <v>2438.2</v>
      </c>
      <c r="L98" s="56"/>
    </row>
    <row r="99" spans="3:12" s="66" customFormat="1" ht="22.5">
      <c r="C99" s="64" t="s">
        <v>71</v>
      </c>
      <c r="D99" s="82">
        <v>350</v>
      </c>
      <c r="E99" s="61"/>
      <c r="F99" s="61"/>
      <c r="G99" s="83">
        <f>H99+I99+J99+K99</f>
        <v>65439.69</v>
      </c>
      <c r="H99" s="48">
        <f>SUM(H94:H98)</f>
        <v>16656.63</v>
      </c>
      <c r="I99" s="48">
        <f>SUM(I94:I98)</f>
        <v>15962.59</v>
      </c>
      <c r="J99" s="48">
        <f>SUM(J94:J98)</f>
        <v>16335.23</v>
      </c>
      <c r="K99" s="48">
        <f>SUM(K94:K98)</f>
        <v>16485.24</v>
      </c>
      <c r="L99" s="56"/>
    </row>
    <row r="100" spans="3:12" s="66" customFormat="1" ht="22.5">
      <c r="C100" s="85" t="s">
        <v>118</v>
      </c>
      <c r="D100" s="86"/>
      <c r="E100" s="86"/>
      <c r="F100" s="86"/>
      <c r="G100" s="87"/>
      <c r="H100" s="88"/>
      <c r="I100" s="88"/>
      <c r="J100" s="88"/>
      <c r="K100" s="89"/>
      <c r="L100" s="56"/>
    </row>
    <row r="101" spans="3:12" s="66" customFormat="1" ht="22.5">
      <c r="C101" s="64" t="s">
        <v>72</v>
      </c>
      <c r="D101" s="82">
        <v>360</v>
      </c>
      <c r="E101" s="61"/>
      <c r="F101" s="61"/>
      <c r="G101" s="83">
        <f>SUM(H101:K101)</f>
        <v>0</v>
      </c>
      <c r="H101" s="83"/>
      <c r="I101" s="83"/>
      <c r="J101" s="83">
        <f>SUM(J102)</f>
        <v>0</v>
      </c>
      <c r="K101" s="83">
        <f>SUM(K102)</f>
        <v>0</v>
      </c>
      <c r="L101" s="56"/>
    </row>
    <row r="102" spans="3:12" s="66" customFormat="1" ht="37.5">
      <c r="C102" s="64" t="s">
        <v>73</v>
      </c>
      <c r="D102" s="81">
        <v>361</v>
      </c>
      <c r="E102" s="58"/>
      <c r="F102" s="58"/>
      <c r="G102" s="83">
        <f>SUM(H102:K102)</f>
        <v>0</v>
      </c>
      <c r="H102" s="83"/>
      <c r="I102" s="83"/>
      <c r="J102" s="83"/>
      <c r="K102" s="83"/>
      <c r="L102" s="56"/>
    </row>
    <row r="103" spans="3:12" s="66" customFormat="1" ht="37.5">
      <c r="C103" s="79" t="s">
        <v>74</v>
      </c>
      <c r="D103" s="90">
        <v>370</v>
      </c>
      <c r="E103" s="61">
        <f>SUM(E104:E111)</f>
        <v>0</v>
      </c>
      <c r="F103" s="61">
        <f>SUM(F104:F111)</f>
        <v>0</v>
      </c>
      <c r="G103" s="91">
        <f aca="true" t="shared" si="2" ref="G103:G112">SUM(H103:K103)</f>
        <v>5180</v>
      </c>
      <c r="H103" s="91">
        <f>H105+H107+H111</f>
        <v>850</v>
      </c>
      <c r="I103" s="91">
        <f>I105+I107+I111</f>
        <v>2530</v>
      </c>
      <c r="J103" s="91">
        <f>J105+J107+J111</f>
        <v>850</v>
      </c>
      <c r="K103" s="91">
        <f>K105+K107+K111</f>
        <v>950</v>
      </c>
      <c r="L103" s="56"/>
    </row>
    <row r="104" spans="3:12" s="66" customFormat="1" ht="22.5">
      <c r="C104" s="64" t="s">
        <v>75</v>
      </c>
      <c r="D104" s="92">
        <v>371</v>
      </c>
      <c r="E104" s="58"/>
      <c r="F104" s="58"/>
      <c r="G104" s="83"/>
      <c r="H104" s="83"/>
      <c r="I104" s="83"/>
      <c r="J104" s="83"/>
      <c r="K104" s="83"/>
      <c r="L104" s="56"/>
    </row>
    <row r="105" spans="3:12" s="66" customFormat="1" ht="22.5">
      <c r="C105" s="64" t="s">
        <v>76</v>
      </c>
      <c r="D105" s="93">
        <v>372</v>
      </c>
      <c r="E105" s="58"/>
      <c r="F105" s="58"/>
      <c r="G105" s="83">
        <f t="shared" si="2"/>
        <v>650</v>
      </c>
      <c r="H105" s="83">
        <v>200</v>
      </c>
      <c r="I105" s="83">
        <v>50</v>
      </c>
      <c r="J105" s="83">
        <v>200</v>
      </c>
      <c r="K105" s="83">
        <v>200</v>
      </c>
      <c r="L105" s="56"/>
    </row>
    <row r="106" spans="3:12" s="66" customFormat="1" ht="31.5">
      <c r="C106" s="69" t="s">
        <v>132</v>
      </c>
      <c r="D106" s="94"/>
      <c r="E106" s="95"/>
      <c r="F106" s="95"/>
      <c r="G106" s="96">
        <f>H106+I106+J106+K106</f>
        <v>0</v>
      </c>
      <c r="H106" s="96">
        <v>0</v>
      </c>
      <c r="I106" s="96">
        <v>0</v>
      </c>
      <c r="J106" s="96">
        <v>0</v>
      </c>
      <c r="K106" s="96">
        <v>0</v>
      </c>
      <c r="L106" s="56"/>
    </row>
    <row r="107" spans="3:12" s="66" customFormat="1" ht="37.5">
      <c r="C107" s="64" t="s">
        <v>77</v>
      </c>
      <c r="D107" s="92">
        <v>373</v>
      </c>
      <c r="E107" s="58"/>
      <c r="F107" s="58"/>
      <c r="G107" s="83">
        <f t="shared" si="2"/>
        <v>750</v>
      </c>
      <c r="H107" s="83">
        <v>200</v>
      </c>
      <c r="I107" s="83">
        <v>200</v>
      </c>
      <c r="J107" s="83">
        <v>150</v>
      </c>
      <c r="K107" s="83">
        <v>200</v>
      </c>
      <c r="L107" s="56"/>
    </row>
    <row r="108" spans="3:12" s="66" customFormat="1" ht="31.5">
      <c r="C108" s="69" t="s">
        <v>132</v>
      </c>
      <c r="D108" s="92"/>
      <c r="E108" s="58"/>
      <c r="F108" s="58"/>
      <c r="G108" s="97">
        <f>H108+I108+J108+K108</f>
        <v>0</v>
      </c>
      <c r="H108" s="97">
        <v>0</v>
      </c>
      <c r="I108" s="97">
        <v>0</v>
      </c>
      <c r="J108" s="97">
        <v>0</v>
      </c>
      <c r="K108" s="97">
        <v>0</v>
      </c>
      <c r="L108" s="56"/>
    </row>
    <row r="109" spans="3:12" s="66" customFormat="1" ht="37.5">
      <c r="C109" s="64" t="s">
        <v>78</v>
      </c>
      <c r="D109" s="93">
        <v>374</v>
      </c>
      <c r="E109" s="58"/>
      <c r="F109" s="58"/>
      <c r="G109" s="83">
        <f t="shared" si="2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56.25">
      <c r="C110" s="64" t="s">
        <v>79</v>
      </c>
      <c r="D110" s="93">
        <v>375</v>
      </c>
      <c r="E110" s="58"/>
      <c r="F110" s="58"/>
      <c r="G110" s="83">
        <f t="shared" si="2"/>
        <v>0</v>
      </c>
      <c r="H110" s="83">
        <v>0</v>
      </c>
      <c r="I110" s="83">
        <v>0</v>
      </c>
      <c r="J110" s="83">
        <v>0</v>
      </c>
      <c r="K110" s="83">
        <v>0</v>
      </c>
      <c r="L110" s="56"/>
    </row>
    <row r="111" spans="3:12" s="66" customFormat="1" ht="22.5">
      <c r="C111" s="64" t="s">
        <v>80</v>
      </c>
      <c r="D111" s="92">
        <v>376</v>
      </c>
      <c r="E111" s="58"/>
      <c r="F111" s="58"/>
      <c r="G111" s="83">
        <f t="shared" si="2"/>
        <v>3780</v>
      </c>
      <c r="H111" s="83">
        <v>450</v>
      </c>
      <c r="I111" s="83">
        <v>2280</v>
      </c>
      <c r="J111" s="83">
        <v>500</v>
      </c>
      <c r="K111" s="83">
        <v>550</v>
      </c>
      <c r="L111" s="56"/>
    </row>
    <row r="112" spans="3:12" s="66" customFormat="1" ht="31.5">
      <c r="C112" s="69" t="s">
        <v>132</v>
      </c>
      <c r="D112" s="92"/>
      <c r="E112" s="58"/>
      <c r="F112" s="58"/>
      <c r="G112" s="76">
        <f t="shared" si="2"/>
        <v>0</v>
      </c>
      <c r="H112" s="76">
        <v>0</v>
      </c>
      <c r="I112" s="96">
        <v>0</v>
      </c>
      <c r="J112" s="96">
        <v>0</v>
      </c>
      <c r="K112" s="96">
        <v>0</v>
      </c>
      <c r="L112" s="56"/>
    </row>
    <row r="113" spans="3:12" s="16" customFormat="1" ht="22.5">
      <c r="C113" s="130" t="s">
        <v>119</v>
      </c>
      <c r="D113" s="126"/>
      <c r="E113" s="126"/>
      <c r="F113" s="126"/>
      <c r="G113" s="126"/>
      <c r="H113" s="126"/>
      <c r="I113" s="126"/>
      <c r="J113" s="126"/>
      <c r="K113" s="127"/>
      <c r="L113" s="11"/>
    </row>
    <row r="114" spans="3:12" s="16" customFormat="1" ht="37.5">
      <c r="C114" s="12" t="s">
        <v>81</v>
      </c>
      <c r="D114" s="18">
        <v>380</v>
      </c>
      <c r="E114" s="10">
        <f>SUM(E115:E118)</f>
        <v>0</v>
      </c>
      <c r="F114" s="10">
        <f>SUM(F115:F118)</f>
        <v>0</v>
      </c>
      <c r="G114" s="37">
        <f aca="true" t="shared" si="3" ref="G114:G123">SUM(H114:K114)</f>
        <v>0</v>
      </c>
      <c r="H114" s="37">
        <f>SUM(H115:H118)</f>
        <v>0</v>
      </c>
      <c r="I114" s="37">
        <f>SUM(I115:I118)</f>
        <v>0</v>
      </c>
      <c r="J114" s="37">
        <f>SUM(J115:J118)</f>
        <v>0</v>
      </c>
      <c r="K114" s="37">
        <f>SUM(K115:K118)</f>
        <v>0</v>
      </c>
      <c r="L114" s="11"/>
    </row>
    <row r="115" spans="3:12" s="16" customFormat="1" ht="22.5">
      <c r="C115" s="14" t="s">
        <v>82</v>
      </c>
      <c r="D115" s="19">
        <v>381</v>
      </c>
      <c r="E115" s="13"/>
      <c r="F115" s="13"/>
      <c r="G115" s="37">
        <f t="shared" si="3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83</v>
      </c>
      <c r="D116" s="19">
        <v>382</v>
      </c>
      <c r="E116" s="13"/>
      <c r="F116" s="13"/>
      <c r="G116" s="37">
        <f t="shared" si="3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4" t="s">
        <v>84</v>
      </c>
      <c r="D117" s="19">
        <v>383</v>
      </c>
      <c r="E117" s="13"/>
      <c r="F117" s="13"/>
      <c r="G117" s="37">
        <f t="shared" si="3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22.5">
      <c r="C118" s="12" t="s">
        <v>85</v>
      </c>
      <c r="D118" s="18">
        <v>390</v>
      </c>
      <c r="E118" s="10"/>
      <c r="F118" s="10"/>
      <c r="G118" s="37">
        <f t="shared" si="3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38.25" customHeight="1">
      <c r="C119" s="12" t="s">
        <v>86</v>
      </c>
      <c r="D119" s="18">
        <v>400</v>
      </c>
      <c r="E119" s="10">
        <f>SUM(E120:E123)</f>
        <v>0</v>
      </c>
      <c r="F119" s="10">
        <f>SUM(F120:F123)</f>
        <v>0</v>
      </c>
      <c r="G119" s="37">
        <f t="shared" si="3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82</v>
      </c>
      <c r="D120" s="19">
        <v>401</v>
      </c>
      <c r="E120" s="13"/>
      <c r="F120" s="13"/>
      <c r="G120" s="37">
        <f t="shared" si="3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83</v>
      </c>
      <c r="D121" s="19">
        <v>402</v>
      </c>
      <c r="E121" s="13"/>
      <c r="F121" s="13"/>
      <c r="G121" s="37">
        <f t="shared" si="3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4" t="s">
        <v>84</v>
      </c>
      <c r="D122" s="19">
        <v>403</v>
      </c>
      <c r="E122" s="13"/>
      <c r="F122" s="13"/>
      <c r="G122" s="37">
        <f t="shared" si="3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s="16" customFormat="1" ht="22.5">
      <c r="C123" s="12" t="s">
        <v>55</v>
      </c>
      <c r="D123" s="18">
        <v>410</v>
      </c>
      <c r="E123" s="10"/>
      <c r="F123" s="10"/>
      <c r="G123" s="37">
        <f t="shared" si="3"/>
        <v>0</v>
      </c>
      <c r="H123" s="37">
        <v>0</v>
      </c>
      <c r="I123" s="37">
        <v>0</v>
      </c>
      <c r="J123" s="37">
        <v>0</v>
      </c>
      <c r="K123" s="37">
        <v>0</v>
      </c>
      <c r="L123" s="11"/>
    </row>
    <row r="124" spans="3:12" ht="22.5">
      <c r="C124" s="39" t="s">
        <v>87</v>
      </c>
      <c r="D124" s="9">
        <v>500</v>
      </c>
      <c r="E124" s="10" t="e">
        <f>SUM(E36+#REF!+E37+E89+E101+E114)</f>
        <v>#REF!</v>
      </c>
      <c r="F124" s="10" t="e">
        <f>SUM(F36+#REF!+F37+F89+F101+F114)</f>
        <v>#REF!</v>
      </c>
      <c r="G124" s="37">
        <f>SUM(H124:K124)</f>
        <v>70619.69</v>
      </c>
      <c r="H124" s="37">
        <f>H34</f>
        <v>17506.63</v>
      </c>
      <c r="I124" s="37">
        <f>I34</f>
        <v>18492.59</v>
      </c>
      <c r="J124" s="37">
        <f>J34</f>
        <v>17185.23</v>
      </c>
      <c r="K124" s="37">
        <f>K34</f>
        <v>17435.24</v>
      </c>
      <c r="L124" s="11"/>
    </row>
    <row r="125" spans="3:12" ht="22.5">
      <c r="C125" s="39" t="s">
        <v>88</v>
      </c>
      <c r="D125" s="9">
        <v>600</v>
      </c>
      <c r="E125" s="10">
        <f>E43+E47+E48+E61+E63+E67+E75+E76+E77+E103+E119</f>
        <v>0</v>
      </c>
      <c r="F125" s="10">
        <f>F43+F47+F48+F61+F63+F67+F75+F76+F77+F103+F119</f>
        <v>0</v>
      </c>
      <c r="G125" s="37">
        <f>SUM(H125:K125)</f>
        <v>70619.69</v>
      </c>
      <c r="H125" s="37">
        <f>H77+H42+H103+H119</f>
        <v>17506.63</v>
      </c>
      <c r="I125" s="37">
        <f>I77+I42+I103+I119</f>
        <v>18492.59</v>
      </c>
      <c r="J125" s="37">
        <f>J77+J42+J103+J119</f>
        <v>17185.23</v>
      </c>
      <c r="K125" s="37">
        <f>K77+K42+K103+K119</f>
        <v>17435.239999999998</v>
      </c>
      <c r="L125" s="1">
        <f>L77+L42+L103+L119</f>
        <v>0</v>
      </c>
    </row>
    <row r="126" spans="3:12" ht="22.5">
      <c r="C126" s="12" t="s">
        <v>89</v>
      </c>
      <c r="D126" s="9">
        <v>650</v>
      </c>
      <c r="E126" s="10"/>
      <c r="F126" s="10"/>
      <c r="G126" s="37"/>
      <c r="H126" s="1">
        <f>H124-H125</f>
        <v>0</v>
      </c>
      <c r="I126" s="1">
        <f>I124-I125</f>
        <v>0</v>
      </c>
      <c r="J126" s="1">
        <f>J124-J125</f>
        <v>0</v>
      </c>
      <c r="K126" s="1">
        <f>K124-K125</f>
        <v>0</v>
      </c>
      <c r="L126" s="11"/>
    </row>
    <row r="127" spans="3:12" ht="22.5">
      <c r="C127" s="130" t="s">
        <v>120</v>
      </c>
      <c r="D127" s="126"/>
      <c r="E127" s="17"/>
      <c r="F127" s="17"/>
      <c r="G127" s="37" t="s">
        <v>90</v>
      </c>
      <c r="H127" s="33" t="s">
        <v>91</v>
      </c>
      <c r="I127" s="33" t="s">
        <v>92</v>
      </c>
      <c r="J127" s="33" t="s">
        <v>93</v>
      </c>
      <c r="K127" s="33" t="s">
        <v>94</v>
      </c>
      <c r="L127" s="20"/>
    </row>
    <row r="128" spans="3:12" ht="22.5">
      <c r="C128" s="12" t="s">
        <v>95</v>
      </c>
      <c r="D128" s="9">
        <v>700</v>
      </c>
      <c r="E128" s="10"/>
      <c r="F128" s="10"/>
      <c r="G128" s="1">
        <v>244</v>
      </c>
      <c r="H128" s="1">
        <v>244</v>
      </c>
      <c r="I128" s="1">
        <v>239.25</v>
      </c>
      <c r="J128" s="1">
        <v>239.25</v>
      </c>
      <c r="K128" s="1">
        <v>239.25</v>
      </c>
      <c r="L128" s="20"/>
    </row>
    <row r="129" spans="3:12" ht="22.5">
      <c r="C129" s="12" t="s">
        <v>96</v>
      </c>
      <c r="D129" s="9">
        <v>710</v>
      </c>
      <c r="E129" s="10"/>
      <c r="F129" s="10"/>
      <c r="G129" s="37">
        <v>31976.6</v>
      </c>
      <c r="H129" s="37">
        <v>32276.6</v>
      </c>
      <c r="I129" s="37">
        <v>32226.6</v>
      </c>
      <c r="J129" s="37">
        <v>32426.6</v>
      </c>
      <c r="K129" s="37">
        <v>32626.6</v>
      </c>
      <c r="L129" s="20"/>
    </row>
    <row r="130" spans="3:12" ht="22.5">
      <c r="C130" s="12" t="s">
        <v>97</v>
      </c>
      <c r="D130" s="9">
        <v>720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37.5" customHeight="1">
      <c r="C131" s="12" t="s">
        <v>98</v>
      </c>
      <c r="D131" s="9">
        <v>730</v>
      </c>
      <c r="E131" s="10"/>
      <c r="F131" s="10"/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20"/>
    </row>
    <row r="132" spans="3:12" ht="22.5">
      <c r="C132" s="43"/>
      <c r="D132" s="21"/>
      <c r="E132" s="22"/>
      <c r="F132" s="22"/>
      <c r="G132" s="30"/>
      <c r="H132" s="30"/>
      <c r="I132" s="30"/>
      <c r="J132" s="30"/>
      <c r="K132" s="30"/>
      <c r="L132" s="20"/>
    </row>
    <row r="133" spans="3:11" ht="22.5">
      <c r="C133" s="43"/>
      <c r="E133" s="23"/>
      <c r="F133" s="24"/>
      <c r="G133" s="30"/>
      <c r="H133" s="30"/>
      <c r="I133" s="30"/>
      <c r="J133" s="30"/>
      <c r="K133" s="30"/>
    </row>
    <row r="134" spans="3:11" ht="22.5">
      <c r="C134" s="50" t="s">
        <v>136</v>
      </c>
      <c r="D134" s="21"/>
      <c r="E134" s="133"/>
      <c r="F134" s="133"/>
      <c r="G134" s="133"/>
      <c r="H134" s="34"/>
      <c r="I134" s="134" t="s">
        <v>112</v>
      </c>
      <c r="J134" s="134"/>
      <c r="K134" s="134"/>
    </row>
    <row r="135" spans="3:11" s="16" customFormat="1" ht="22.5">
      <c r="C135" s="50" t="s">
        <v>111</v>
      </c>
      <c r="D135" s="4"/>
      <c r="E135" s="131"/>
      <c r="F135" s="131"/>
      <c r="G135" s="131"/>
      <c r="H135" s="36"/>
      <c r="I135" s="134"/>
      <c r="J135" s="134"/>
      <c r="K135" s="134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  <row r="176" spans="3:11" ht="22.5">
      <c r="C176" s="43"/>
      <c r="E176" s="23"/>
      <c r="F176" s="24"/>
      <c r="G176" s="30"/>
      <c r="H176" s="30"/>
      <c r="I176" s="30"/>
      <c r="J176" s="30"/>
      <c r="K176" s="30"/>
    </row>
  </sheetData>
  <sheetProtection/>
  <mergeCells count="37">
    <mergeCell ref="C93:K93"/>
    <mergeCell ref="C113:K113"/>
    <mergeCell ref="E135:G135"/>
    <mergeCell ref="G29:G30"/>
    <mergeCell ref="H29:K29"/>
    <mergeCell ref="E134:G134"/>
    <mergeCell ref="I134:K135"/>
    <mergeCell ref="L29:L30"/>
    <mergeCell ref="C32:K32"/>
    <mergeCell ref="C33:L33"/>
    <mergeCell ref="D21:G21"/>
    <mergeCell ref="D22:K22"/>
    <mergeCell ref="C127:D127"/>
    <mergeCell ref="C29:C30"/>
    <mergeCell ref="D29:D30"/>
    <mergeCell ref="E29:E30"/>
    <mergeCell ref="F29:F30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40" r:id="rId1"/>
  <rowBreaks count="1" manualBreakCount="1">
    <brk id="7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2024-04-04T06:44:06Z</cp:lastPrinted>
  <dcterms:created xsi:type="dcterms:W3CDTF">2018-04-27T10:18:26Z</dcterms:created>
  <dcterms:modified xsi:type="dcterms:W3CDTF">2024-04-04T06:44:17Z</dcterms:modified>
  <cp:category/>
  <cp:version/>
  <cp:contentType/>
  <cp:contentStatus/>
</cp:coreProperties>
</file>