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ксандр\OneDrive\Рабочий стол\Документи\СЕСІЯ\19.09.2025\БЛІЛ\"/>
    </mc:Choice>
  </mc:AlternateContent>
  <xr:revisionPtr revIDLastSave="0" documentId="13_ncr:1_{CC1CDEB6-187E-4817-B1A3-69AB16F454A9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I. Фін план" sheetId="20" r:id="rId1"/>
    <sheet name="1.1. Інша інфо_1" sheetId="10" r:id="rId2"/>
    <sheet name="1.2. Інша інфо_2" sheetId="9" r:id="rId3"/>
    <sheet name="поснювальна записка" sheetId="21" r:id="rId4"/>
    <sheet name="звіт про виконання " sheetId="22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план'!$29:$31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'1.1. Інша інфо_1'!$A$1:$M$39</definedName>
    <definedName name="_xlnm.Print_Area" localSheetId="2">'1.2. Інша інфо_2'!$A$1:$AE$44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81029"/>
</workbook>
</file>

<file path=xl/calcChain.xml><?xml version="1.0" encoding="utf-8"?>
<calcChain xmlns="http://schemas.openxmlformats.org/spreadsheetml/2006/main">
  <c r="V42" i="9" l="1"/>
  <c r="B42" i="9"/>
  <c r="E38" i="9" l="1"/>
  <c r="G41" i="20"/>
  <c r="H41" i="20"/>
  <c r="I41" i="20"/>
  <c r="F41" i="20"/>
  <c r="E79" i="20" l="1"/>
  <c r="E34" i="20" l="1"/>
  <c r="G36" i="20" l="1"/>
  <c r="H36" i="20"/>
  <c r="I36" i="20"/>
  <c r="F36" i="20"/>
  <c r="G73" i="20" l="1"/>
  <c r="H73" i="20"/>
  <c r="I73" i="20"/>
  <c r="F73" i="20"/>
  <c r="G71" i="20"/>
  <c r="H71" i="20"/>
  <c r="I71" i="20"/>
  <c r="F71" i="20"/>
  <c r="F69" i="20"/>
  <c r="E37" i="20"/>
  <c r="E38" i="20"/>
  <c r="E39" i="20"/>
  <c r="E40" i="20"/>
  <c r="E41" i="20"/>
  <c r="D73" i="20"/>
  <c r="D69" i="20"/>
  <c r="D71" i="20"/>
  <c r="D70" i="20"/>
  <c r="D54" i="20"/>
  <c r="D66" i="20" s="1"/>
  <c r="D97" i="20" s="1"/>
  <c r="E61" i="20"/>
  <c r="D42" i="20"/>
  <c r="F42" i="20"/>
  <c r="G42" i="20"/>
  <c r="H42" i="20"/>
  <c r="I42" i="20"/>
  <c r="D68" i="20" l="1"/>
  <c r="D74" i="20" s="1"/>
  <c r="E71" i="20"/>
  <c r="D45" i="20"/>
  <c r="D96" i="20" s="1"/>
  <c r="D98" i="20" s="1"/>
  <c r="C71" i="20"/>
  <c r="C70" i="20"/>
  <c r="M34" i="9" l="1"/>
  <c r="Q34" i="9" s="1"/>
  <c r="S34" i="9" s="1"/>
  <c r="M35" i="9"/>
  <c r="Q35" i="9" s="1"/>
  <c r="S35" i="9" s="1"/>
  <c r="M36" i="9"/>
  <c r="Q36" i="9" s="1"/>
  <c r="S36" i="9" s="1"/>
  <c r="M33" i="9"/>
  <c r="Q33" i="9" l="1"/>
  <c r="S33" i="9" s="1"/>
  <c r="S38" i="9" s="1"/>
  <c r="M38" i="9"/>
  <c r="F54" i="20"/>
  <c r="F68" i="20" s="1"/>
  <c r="G54" i="20"/>
  <c r="H54" i="20"/>
  <c r="I54" i="20"/>
  <c r="E98" i="22"/>
  <c r="E97" i="22"/>
  <c r="E96" i="22"/>
  <c r="E95" i="22"/>
  <c r="I94" i="22"/>
  <c r="H94" i="22"/>
  <c r="G94" i="22"/>
  <c r="F94" i="22"/>
  <c r="C94" i="22"/>
  <c r="E93" i="22"/>
  <c r="E92" i="22"/>
  <c r="E91" i="22"/>
  <c r="E90" i="22"/>
  <c r="I89" i="22"/>
  <c r="H89" i="22"/>
  <c r="G89" i="22"/>
  <c r="F89" i="22"/>
  <c r="C89" i="22"/>
  <c r="E87" i="22"/>
  <c r="E86" i="22"/>
  <c r="E85" i="22"/>
  <c r="E84" i="22"/>
  <c r="E82" i="22"/>
  <c r="C81" i="22"/>
  <c r="E80" i="22"/>
  <c r="I79" i="22"/>
  <c r="H79" i="22"/>
  <c r="G79" i="22"/>
  <c r="F79" i="22"/>
  <c r="C79" i="22"/>
  <c r="I76" i="22"/>
  <c r="H76" i="22"/>
  <c r="G76" i="22"/>
  <c r="F76" i="22"/>
  <c r="C76" i="22"/>
  <c r="C75" i="22"/>
  <c r="I74" i="22"/>
  <c r="H74" i="22"/>
  <c r="G74" i="22"/>
  <c r="F74" i="22"/>
  <c r="C74" i="22"/>
  <c r="E69" i="22"/>
  <c r="E68" i="22"/>
  <c r="E67" i="22"/>
  <c r="E66" i="22"/>
  <c r="E65" i="22"/>
  <c r="E64" i="22"/>
  <c r="E63" i="22"/>
  <c r="E62" i="22"/>
  <c r="E61" i="22"/>
  <c r="E60" i="22"/>
  <c r="I59" i="22"/>
  <c r="I73" i="22" s="1"/>
  <c r="H59" i="22"/>
  <c r="H73" i="22" s="1"/>
  <c r="G59" i="22"/>
  <c r="G73" i="22" s="1"/>
  <c r="F59" i="22"/>
  <c r="F73" i="22" s="1"/>
  <c r="C59" i="22"/>
  <c r="C71" i="22" s="1"/>
  <c r="E58" i="22"/>
  <c r="E57" i="22"/>
  <c r="E56" i="22"/>
  <c r="E55" i="22"/>
  <c r="E54" i="22"/>
  <c r="I53" i="22"/>
  <c r="H53" i="22"/>
  <c r="H75" i="22" s="1"/>
  <c r="G53" i="22"/>
  <c r="G75" i="22" s="1"/>
  <c r="F53" i="22"/>
  <c r="F71" i="22" s="1"/>
  <c r="E52" i="22"/>
  <c r="E50" i="22"/>
  <c r="E49" i="22"/>
  <c r="I48" i="22"/>
  <c r="H48" i="22"/>
  <c r="G48" i="22"/>
  <c r="F48" i="22"/>
  <c r="C48" i="22"/>
  <c r="I47" i="22"/>
  <c r="I45" i="22" s="1"/>
  <c r="H47" i="22"/>
  <c r="H45" i="22" s="1"/>
  <c r="G47" i="22"/>
  <c r="G45" i="22" s="1"/>
  <c r="F47" i="22"/>
  <c r="F45" i="22" s="1"/>
  <c r="F99" i="22" s="1"/>
  <c r="E46" i="22"/>
  <c r="C45" i="22"/>
  <c r="E44" i="22"/>
  <c r="E43" i="22"/>
  <c r="E35" i="20"/>
  <c r="G48" i="20"/>
  <c r="G70" i="20" s="1"/>
  <c r="H48" i="20"/>
  <c r="H70" i="20" s="1"/>
  <c r="I48" i="20"/>
  <c r="I70" i="20" s="1"/>
  <c r="F48" i="20"/>
  <c r="F70" i="20" s="1"/>
  <c r="G38" i="9"/>
  <c r="I38" i="9"/>
  <c r="K38" i="9"/>
  <c r="O38" i="9"/>
  <c r="Q38" i="9"/>
  <c r="E70" i="20" l="1"/>
  <c r="G45" i="20"/>
  <c r="G96" i="20" s="1"/>
  <c r="H45" i="20"/>
  <c r="H96" i="20" s="1"/>
  <c r="I45" i="20"/>
  <c r="I96" i="20" s="1"/>
  <c r="E89" i="22"/>
  <c r="E74" i="22"/>
  <c r="I71" i="22"/>
  <c r="C100" i="22"/>
  <c r="E76" i="22"/>
  <c r="E94" i="22"/>
  <c r="G77" i="22"/>
  <c r="E47" i="22"/>
  <c r="H99" i="22"/>
  <c r="G99" i="22"/>
  <c r="E48" i="22"/>
  <c r="I75" i="22"/>
  <c r="E79" i="22"/>
  <c r="F75" i="22"/>
  <c r="F77" i="22" s="1"/>
  <c r="C99" i="22"/>
  <c r="I99" i="22"/>
  <c r="E99" i="22" s="1"/>
  <c r="H77" i="22"/>
  <c r="H71" i="22"/>
  <c r="G71" i="22"/>
  <c r="E73" i="22"/>
  <c r="E45" i="22"/>
  <c r="E53" i="22"/>
  <c r="C73" i="22"/>
  <c r="C77" i="22" s="1"/>
  <c r="E59" i="22"/>
  <c r="C101" i="22" l="1"/>
  <c r="F45" i="20"/>
  <c r="F96" i="20" s="1"/>
  <c r="E36" i="20"/>
  <c r="E75" i="22"/>
  <c r="I77" i="22"/>
  <c r="E77" i="22" s="1"/>
  <c r="E71" i="22"/>
  <c r="E51" i="20"/>
  <c r="E49" i="20"/>
  <c r="I69" i="20"/>
  <c r="H69" i="20"/>
  <c r="G69" i="20"/>
  <c r="B24" i="10"/>
  <c r="A24" i="10"/>
  <c r="A3" i="10"/>
  <c r="F74" i="20"/>
  <c r="L38" i="10"/>
  <c r="I38" i="10"/>
  <c r="J12" i="10"/>
  <c r="J13" i="10"/>
  <c r="J14" i="10"/>
  <c r="J15" i="10"/>
  <c r="L12" i="10"/>
  <c r="L13" i="10"/>
  <c r="L14" i="10"/>
  <c r="L15" i="10"/>
  <c r="D11" i="10"/>
  <c r="F11" i="10"/>
  <c r="H11" i="10"/>
  <c r="E64" i="20"/>
  <c r="C69" i="20"/>
  <c r="S25" i="9"/>
  <c r="Q25" i="9"/>
  <c r="O25" i="9"/>
  <c r="K25" i="9"/>
  <c r="I25" i="9"/>
  <c r="G25" i="9"/>
  <c r="M24" i="9"/>
  <c r="E24" i="9" s="1"/>
  <c r="M23" i="9"/>
  <c r="E23" i="9" s="1"/>
  <c r="Z13" i="9"/>
  <c r="Y13" i="9"/>
  <c r="X13" i="9"/>
  <c r="W13" i="9"/>
  <c r="U13" i="9"/>
  <c r="T13" i="9"/>
  <c r="S13" i="9"/>
  <c r="R13" i="9"/>
  <c r="P13" i="9"/>
  <c r="O13" i="9"/>
  <c r="N13" i="9"/>
  <c r="M13" i="9"/>
  <c r="K13" i="9"/>
  <c r="J13" i="9"/>
  <c r="I13" i="9"/>
  <c r="H13" i="9"/>
  <c r="AE12" i="9"/>
  <c r="AD12" i="9"/>
  <c r="AC12" i="9"/>
  <c r="AB12" i="9"/>
  <c r="V12" i="9"/>
  <c r="Q12" i="9"/>
  <c r="L12" i="9"/>
  <c r="G12" i="9"/>
  <c r="AE11" i="9"/>
  <c r="AD11" i="9"/>
  <c r="AC11" i="9"/>
  <c r="AB11" i="9"/>
  <c r="L11" i="9"/>
  <c r="AE10" i="9"/>
  <c r="AD10" i="9"/>
  <c r="AC10" i="9"/>
  <c r="AB10" i="9"/>
  <c r="V10" i="9"/>
  <c r="Q10" i="9"/>
  <c r="L10" i="9"/>
  <c r="G10" i="9"/>
  <c r="AE9" i="9"/>
  <c r="AD9" i="9"/>
  <c r="AC9" i="9"/>
  <c r="AB9" i="9"/>
  <c r="V9" i="9"/>
  <c r="Q9" i="9"/>
  <c r="L9" i="9"/>
  <c r="G9" i="9"/>
  <c r="AE8" i="9"/>
  <c r="AD8" i="9"/>
  <c r="AC8" i="9"/>
  <c r="AB8" i="9"/>
  <c r="V8" i="9"/>
  <c r="Q8" i="9"/>
  <c r="L8" i="9"/>
  <c r="G8" i="9"/>
  <c r="E63" i="20"/>
  <c r="C68" i="20"/>
  <c r="H66" i="20"/>
  <c r="I68" i="20"/>
  <c r="E95" i="20"/>
  <c r="C91" i="20"/>
  <c r="C86" i="20"/>
  <c r="C78" i="20"/>
  <c r="C76" i="20"/>
  <c r="G76" i="20"/>
  <c r="F76" i="20"/>
  <c r="H76" i="20"/>
  <c r="C42" i="20"/>
  <c r="E43" i="20"/>
  <c r="E48" i="20"/>
  <c r="E50" i="20"/>
  <c r="E52" i="20"/>
  <c r="E53" i="20"/>
  <c r="E56" i="20"/>
  <c r="E57" i="20"/>
  <c r="E59" i="20"/>
  <c r="E60" i="20"/>
  <c r="E62" i="20"/>
  <c r="E93" i="20"/>
  <c r="E94" i="20"/>
  <c r="E92" i="20"/>
  <c r="G91" i="20"/>
  <c r="H91" i="20"/>
  <c r="I91" i="20"/>
  <c r="F91" i="20"/>
  <c r="E88" i="20"/>
  <c r="E89" i="20"/>
  <c r="E90" i="20"/>
  <c r="E87" i="20"/>
  <c r="G86" i="20"/>
  <c r="H86" i="20"/>
  <c r="I86" i="20"/>
  <c r="F86" i="20"/>
  <c r="E77" i="20"/>
  <c r="I76" i="20"/>
  <c r="E84" i="20"/>
  <c r="E83" i="20"/>
  <c r="E82" i="20"/>
  <c r="E81" i="20"/>
  <c r="G38" i="10"/>
  <c r="K38" i="10"/>
  <c r="H38" i="10"/>
  <c r="D38" i="10"/>
  <c r="E55" i="20"/>
  <c r="E58" i="20"/>
  <c r="F66" i="20"/>
  <c r="I66" i="20"/>
  <c r="E47" i="20"/>
  <c r="H68" i="20"/>
  <c r="C45" i="20" l="1"/>
  <c r="C96" i="20" s="1"/>
  <c r="E25" i="9"/>
  <c r="E76" i="20"/>
  <c r="C66" i="20"/>
  <c r="C97" i="20" s="1"/>
  <c r="C74" i="20"/>
  <c r="L11" i="10"/>
  <c r="J11" i="10"/>
  <c r="G80" i="20"/>
  <c r="G78" i="20" s="1"/>
  <c r="G83" i="22"/>
  <c r="G81" i="22" s="1"/>
  <c r="G100" i="22" s="1"/>
  <c r="G101" i="22" s="1"/>
  <c r="F80" i="20"/>
  <c r="F83" i="22"/>
  <c r="G13" i="9"/>
  <c r="I80" i="20"/>
  <c r="I78" i="20" s="1"/>
  <c r="I97" i="20" s="1"/>
  <c r="I83" i="22"/>
  <c r="I81" i="22" s="1"/>
  <c r="I100" i="22" s="1"/>
  <c r="I101" i="22" s="1"/>
  <c r="H80" i="20"/>
  <c r="H78" i="20" s="1"/>
  <c r="H97" i="20" s="1"/>
  <c r="H83" i="22"/>
  <c r="H81" i="22" s="1"/>
  <c r="H100" i="22" s="1"/>
  <c r="H101" i="22" s="1"/>
  <c r="E86" i="20"/>
  <c r="H74" i="20"/>
  <c r="I74" i="20"/>
  <c r="E69" i="20"/>
  <c r="E73" i="20"/>
  <c r="L13" i="9"/>
  <c r="V13" i="9"/>
  <c r="M25" i="9"/>
  <c r="AA12" i="9"/>
  <c r="AA9" i="9"/>
  <c r="AE13" i="9"/>
  <c r="AA11" i="9"/>
  <c r="Q13" i="9"/>
  <c r="AD13" i="9"/>
  <c r="AC13" i="9"/>
  <c r="AA8" i="9"/>
  <c r="AB13" i="9"/>
  <c r="G68" i="20"/>
  <c r="E91" i="20"/>
  <c r="AA10" i="9"/>
  <c r="E54" i="20"/>
  <c r="G66" i="20"/>
  <c r="E66" i="20" s="1"/>
  <c r="C98" i="20" l="1"/>
  <c r="G97" i="20"/>
  <c r="G98" i="20" s="1"/>
  <c r="G74" i="20"/>
  <c r="E74" i="20" s="1"/>
  <c r="E68" i="20"/>
  <c r="E80" i="20"/>
  <c r="F78" i="20"/>
  <c r="F97" i="20" s="1"/>
  <c r="I98" i="20"/>
  <c r="F104" i="22"/>
  <c r="G104" i="22" s="1"/>
  <c r="H104" i="22" s="1"/>
  <c r="I104" i="22" s="1"/>
  <c r="E83" i="22"/>
  <c r="F81" i="22"/>
  <c r="H98" i="20"/>
  <c r="AA13" i="9"/>
  <c r="E78" i="20" l="1"/>
  <c r="E97" i="20"/>
  <c r="E81" i="22"/>
  <c r="F100" i="22"/>
  <c r="L14" i="9"/>
  <c r="G14" i="9"/>
  <c r="V14" i="9"/>
  <c r="Q14" i="9"/>
  <c r="F101" i="22" l="1"/>
  <c r="E101" i="22" s="1"/>
  <c r="E100" i="22"/>
  <c r="AA14" i="9"/>
  <c r="E44" i="20"/>
  <c r="E42" i="20" s="1"/>
  <c r="E45" i="20" s="1"/>
  <c r="E96" i="20" l="1"/>
  <c r="E98" i="20" s="1"/>
  <c r="F98" i="20" l="1"/>
</calcChain>
</file>

<file path=xl/sharedStrings.xml><?xml version="1.0" encoding="utf-8"?>
<sst xmlns="http://schemas.openxmlformats.org/spreadsheetml/2006/main" count="405" uniqueCount="228">
  <si>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</si>
  <si>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</si>
  <si>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</si>
  <si>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</si>
  <si>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</si>
  <si>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</si>
  <si>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</si>
  <si>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</si>
  <si>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Підприємство 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</si>
  <si>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</si>
  <si>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</si>
  <si>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</si>
  <si>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</si>
  <si>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Форма власності</t>
  </si>
  <si>
    <t>придбання (виготовлення) інших необоротних матеріальних активів</t>
  </si>
  <si>
    <t>Факт минулого року</t>
  </si>
  <si>
    <t>№ з/п</t>
  </si>
  <si>
    <t>Усього</t>
  </si>
  <si>
    <t>Відсоток</t>
  </si>
  <si>
    <t>модернізація, модифікація (добудова, дообладнання, реконструкція) основних засобів</t>
  </si>
  <si>
    <t xml:space="preserve">ІV </t>
  </si>
  <si>
    <t>за минулий рік</t>
  </si>
  <si>
    <t>за плановий рік</t>
  </si>
  <si>
    <t xml:space="preserve">ІІІ </t>
  </si>
  <si>
    <t xml:space="preserve">І </t>
  </si>
  <si>
    <t xml:space="preserve">ІІ </t>
  </si>
  <si>
    <t>(посада)</t>
  </si>
  <si>
    <t>(підпис)</t>
  </si>
  <si>
    <t>рік</t>
  </si>
  <si>
    <t>Бюджетне фінансування</t>
  </si>
  <si>
    <t>у тому числі за кварталами</t>
  </si>
  <si>
    <t xml:space="preserve">         (ініціали, прізвище)    </t>
  </si>
  <si>
    <t>Середньооблікова кількість штатних працівників</t>
  </si>
  <si>
    <t>Усього витрат</t>
  </si>
  <si>
    <t>Інформація</t>
  </si>
  <si>
    <t>(ініціали, прізвище)</t>
  </si>
  <si>
    <t>за КОАТУУ</t>
  </si>
  <si>
    <t>за КОПФГ</t>
  </si>
  <si>
    <t xml:space="preserve">за ЄДРПОУ </t>
  </si>
  <si>
    <t>(найменування підприємства)</t>
  </si>
  <si>
    <t>Плановий рік</t>
  </si>
  <si>
    <t>Код за ЄДРПОУ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</si>
  <si>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</si>
  <si>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</si>
  <si>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</si>
  <si>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</si>
  <si>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Загальна кошторисна вартість</t>
  </si>
  <si>
    <t>Первісна балансова вартість введених потужностей на початок планового року</t>
  </si>
  <si>
    <t>Найменування об’єкта</t>
  </si>
  <si>
    <t xml:space="preserve">                                (посада)</t>
  </si>
  <si>
    <t>_________________________</t>
  </si>
  <si>
    <t>____________________________________________</t>
  </si>
  <si>
    <t>Коди</t>
  </si>
  <si>
    <t>Найменування показника</t>
  </si>
  <si>
    <t>Плановий рік до факту минулого року, %</t>
  </si>
  <si>
    <t>Незавершене будівництво на початок планового року</t>
  </si>
  <si>
    <t>власні кошти</t>
  </si>
  <si>
    <t>кредитні кошти</t>
  </si>
  <si>
    <t xml:space="preserve">Найменування об’єктів </t>
  </si>
  <si>
    <t>Власні кошти (розшифрувати)</t>
  </si>
  <si>
    <t>Найменування підприємства</t>
  </si>
  <si>
    <t>Питома вага в загальному обсязі реалізації, %</t>
  </si>
  <si>
    <t>кількість продукції/             наданих послуг, одиниця виміру</t>
  </si>
  <si>
    <t xml:space="preserve">у тому числі </t>
  </si>
  <si>
    <t>Рік початку                і закінчення будівництва</t>
  </si>
  <si>
    <t xml:space="preserve">               (підпис)</t>
  </si>
  <si>
    <t xml:space="preserve">      Загальна інформація про підприємство (резюме)</t>
  </si>
  <si>
    <t>освоєння капітальних вкладень</t>
  </si>
  <si>
    <t>фінансування капітальних інвестицій (оплата грошовими коштами), усього</t>
  </si>
  <si>
    <t>капітальний ремонт</t>
  </si>
  <si>
    <t xml:space="preserve">      1. Дані про підприємство, персонал та витрати на оплату праці</t>
  </si>
  <si>
    <t>Найменування видів діяльності за КВЕД</t>
  </si>
  <si>
    <t>Документ, яким затверджений титул будови,
із зазначенням органу, який його погодив</t>
  </si>
  <si>
    <t>Інші витрати (розшифрувати)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</si>
  <si>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</si>
  <si>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</si>
  <si>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</si>
  <si>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Керівник</t>
  </si>
  <si>
    <t>Х</t>
  </si>
  <si>
    <t xml:space="preserve">Плановий рік </t>
  </si>
  <si>
    <t>Фактичний показник за минулий рік</t>
  </si>
  <si>
    <t xml:space="preserve">Фактичний показник поточного року за останній звітний період </t>
  </si>
  <si>
    <t>Плановий показник поточного року</t>
  </si>
  <si>
    <t>Плановий рік  (усього)</t>
  </si>
  <si>
    <t>Вид діяльності</t>
  </si>
  <si>
    <t>I. Фінансові результати</t>
  </si>
  <si>
    <t>Проект</t>
  </si>
  <si>
    <t>Попередній</t>
  </si>
  <si>
    <t>Уточнений</t>
  </si>
  <si>
    <t>Зміни</t>
  </si>
  <si>
    <t>зробити позначку "Х"</t>
  </si>
  <si>
    <t>Дохід (виручка) від реалізації продукції (товарів, робіт, послуг)</t>
  </si>
  <si>
    <t>Дохід з місцевого бюджету за цільовими програмами, у тому числі:</t>
  </si>
  <si>
    <t>тис. грн.</t>
  </si>
  <si>
    <t>кількість продукції/             наданих послуг, відвідувань</t>
  </si>
  <si>
    <t>Капітальні інвестиції, усього, у тому числі:</t>
  </si>
  <si>
    <t>Доходи і витрати від операційної діяльності (деталізація)</t>
  </si>
  <si>
    <t>доходи з місцевого бюджету цільового фінансування по капітальних видатках</t>
  </si>
  <si>
    <t>ІІІ. Інвестиційна діяльність</t>
  </si>
  <si>
    <t xml:space="preserve">      3. Інформація про бізнес підприємства (код рядка 100)</t>
  </si>
  <si>
    <t>Нерозподілені доходи</t>
  </si>
  <si>
    <t>IV. Додаткова інформація</t>
  </si>
  <si>
    <t>на 1.07</t>
  </si>
  <si>
    <t>на 1.10</t>
  </si>
  <si>
    <t>на 1.01</t>
  </si>
  <si>
    <t>на 1.04</t>
  </si>
  <si>
    <t>Податкова заборгованість</t>
  </si>
  <si>
    <t>"ЗАТВЕРДЖЕНО"</t>
  </si>
  <si>
    <t>"____" ___________ 20___ р.</t>
  </si>
  <si>
    <t>ІV. Фінансова діяльність</t>
  </si>
  <si>
    <t>Доходи від інвестиційної діяльності, у т.ч.: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</si>
  <si>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</si>
  <si>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</si>
  <si>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</si>
  <si>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</si>
  <si>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</si>
  <si>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</si>
  <si>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Штатна чисельність працівників</t>
  </si>
  <si>
    <t>Заборгованість перед працівниками за заробітною платою</t>
  </si>
  <si>
    <t xml:space="preserve">      2. Перелік підприємств, які включені до фінансового плану</t>
  </si>
  <si>
    <t xml:space="preserve">тис. грн 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</si>
  <si>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</si>
  <si>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</si>
  <si>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</si>
  <si>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</si>
  <si>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</si>
  <si>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</si>
  <si>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</si>
  <si>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</si>
  <si>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</si>
  <si>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</si>
  <si>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</si>
  <si>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</si>
  <si>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</si>
  <si>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Оплата комунальних послуг та енергоносіїв, в тому числі:</t>
  </si>
  <si>
    <t>Соціальне забезпечення</t>
  </si>
  <si>
    <t>Інші поточні видатки</t>
  </si>
  <si>
    <t>Разом (сума рядків 200 - 320)</t>
  </si>
  <si>
    <t>*Розшифрувати за напрямками витрат, які несе підприємство</t>
  </si>
  <si>
    <t>Інші доходи від операційної діяльності, в т.ч.:</t>
  </si>
  <si>
    <t>дохід від операційної оренди активів</t>
  </si>
  <si>
    <t>дохід від реалізації необоротних активів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</si>
  <si>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 за категоріями:</t>
    </r>
  </si>
  <si>
    <t>Інші операційні витрати (розшифрувати*)</t>
  </si>
  <si>
    <t>ІІ. Елементи операційних витрат</t>
  </si>
  <si>
    <t>Матеріальні затрати</t>
  </si>
  <si>
    <t>Витрати на оплату праці</t>
  </si>
  <si>
    <t>Витрати</t>
  </si>
  <si>
    <t>Відрахування на соціальні заходи</t>
  </si>
  <si>
    <t>Інші операційні витрати</t>
  </si>
  <si>
    <t>Разом (сума рядків 400 - 440)</t>
  </si>
  <si>
    <t>Вартість основних засобів</t>
  </si>
  <si>
    <t>Дебіторська заборгованість</t>
  </si>
  <si>
    <t>Кредиторська заборгованість</t>
  </si>
  <si>
    <t>4. Джерела капітальних інвестицій (код рядка 510)</t>
  </si>
  <si>
    <t>5. Капітальне будівництво (код рядка 511)</t>
  </si>
  <si>
    <t>комунальна</t>
  </si>
  <si>
    <t>Середній медичний персонал</t>
  </si>
  <si>
    <t>Молодший медичний персонал</t>
  </si>
  <si>
    <t>Інший персонал</t>
  </si>
  <si>
    <t>Придбання обладнання довгострокового використання</t>
  </si>
  <si>
    <t>86.10</t>
  </si>
  <si>
    <t>Охорона здоров'я</t>
  </si>
  <si>
    <t>Діяльність лікарняних закладів</t>
  </si>
  <si>
    <t xml:space="preserve">Орган управління   </t>
  </si>
  <si>
    <t xml:space="preserve">Дохід з місцевого бюджету </t>
  </si>
  <si>
    <t>86.10 Діяльність лікарняних закладів</t>
  </si>
  <si>
    <t>План
поточного року</t>
  </si>
  <si>
    <t>Плановий рік до плану на поточний рік, %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</si>
  <si>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</si>
  <si>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Фінансовий план поточного року</t>
  </si>
  <si>
    <t xml:space="preserve">      "____" _______________ 20___ р.</t>
  </si>
  <si>
    <t xml:space="preserve">                          "ПОГОДЖЕНО"</t>
  </si>
  <si>
    <t>Одиниця виміру</t>
  </si>
  <si>
    <t xml:space="preserve">Сторожинецької  міської ради                                 </t>
  </si>
  <si>
    <t>Директор КНП "Сторожинецька БЛІЛ"</t>
  </si>
  <si>
    <t>Олександр  ВОЙЦЕХОВСЬКИЙ</t>
  </si>
  <si>
    <t>0 2005869</t>
  </si>
  <si>
    <t xml:space="preserve">КОМУНАЛЬНЕ НЕКОМЕРЦІЙНЕ ПІДПРИЄМСТВО "Сторожинецька багатопрофільна лікарня інтенсивного лікування"  Сторожинецької міської ради  Чернівецького району Чернівецької області </t>
  </si>
  <si>
    <t>Сторожинецька  міська рада</t>
  </si>
  <si>
    <t>Олександр ВОЙЦЕХОВСЬКИЙ</t>
  </si>
  <si>
    <t>Лікарі, включаючи СПЕЦІАЛІСТІВ НЕ МЕДИКІВ</t>
  </si>
  <si>
    <t>Інші джерела (розшифрувати КОШТИ  НСЗУ)</t>
  </si>
  <si>
    <t>Рік початку                і закінчення ремонту</t>
  </si>
  <si>
    <t>Окремі заходи по реалізації державних (регіональних) програм, не віднесені до заходів розвитку інсуліни</t>
  </si>
  <si>
    <t xml:space="preserve">Програми забезпечення 
лікування хворих на цукровий діабет та 
нецукровий діабет на 2021 рік
</t>
  </si>
  <si>
    <t xml:space="preserve">Голова </t>
  </si>
  <si>
    <t xml:space="preserve">                                                    Ігор МАТЕЙЧУК</t>
  </si>
  <si>
    <t>Міська програма "Надання населенню вторинної медичної допомоги на 2021 рік "</t>
  </si>
  <si>
    <t>розроблення, проведення робіт</t>
  </si>
  <si>
    <t>вул. Видинівського, 22, м. Сторожинець, Чернівецька  обл., 59000</t>
  </si>
  <si>
    <t>03735-2-15-88-; 03735-2-10-51</t>
  </si>
  <si>
    <t xml:space="preserve"> </t>
  </si>
  <si>
    <t xml:space="preserve">_______ сесією мСторожинецької міської ради </t>
  </si>
  <si>
    <t>від ____________________2021р</t>
  </si>
  <si>
    <r>
      <t>ЗВІТ ПРО ВИКОНАННЯ ФІНАНСОВОГО ПЛАНУ ПІДПРИЄМСТВА НА</t>
    </r>
    <r>
      <rPr>
        <b/>
        <u/>
        <sz val="16"/>
        <rFont val="Times New Roman"/>
        <family val="1"/>
        <charset val="204"/>
      </rPr>
      <t xml:space="preserve"> 2022</t>
    </r>
    <r>
      <rPr>
        <b/>
        <sz val="16"/>
        <rFont val="Times New Roman"/>
        <family val="1"/>
        <charset val="204"/>
      </rPr>
      <t xml:space="preserve"> рік</t>
    </r>
  </si>
  <si>
    <t>Залучення коштів</t>
  </si>
  <si>
    <t>“Реконструкція бідувлі літ. «М» з незалежними до неї прибудовами КНП «Сторожинецька багатопрофільна лікарня інтенсивного лікування» по Вулиці Видинівського, 22 в м. Сторожинець Чернівецького району»»</t>
  </si>
  <si>
    <t>кошти ДФРР</t>
  </si>
  <si>
    <t>інші джерела (місцевий бюджет)</t>
  </si>
  <si>
    <t>Амортизація</t>
  </si>
  <si>
    <t>Дохід (виручка) від реалізації продукції (товарів, робіт, послуг) ПМГ</t>
  </si>
  <si>
    <t>Міська програма "Підтримки сталого функціонування КНП "Сторожинецька БЛІЛ "</t>
  </si>
  <si>
    <t>Державний бюджет (в тому числі централізовані закупівлі, тощо)</t>
  </si>
  <si>
    <t>Благодійні надходження</t>
  </si>
  <si>
    <t>Гуманітарна допомога</t>
  </si>
  <si>
    <t>Гранди та участь в загально державних програмах підтримки закладів соціальної сфери</t>
  </si>
  <si>
    <t>Дохід від реалізації послуг (платні послуги та інші)</t>
  </si>
  <si>
    <t>Окремі заходи по реалізації державних (регіональних) програм, не віднесені до заходів розвитку</t>
  </si>
  <si>
    <t>ПКД виготовлета, зареєстрована та пройшла експертизу</t>
  </si>
  <si>
    <t xml:space="preserve">Виконання робіт з будівництва (нового будівництва, реконструкції, реставрації, капітального ремонту) щодо проекту “Будівництво захисних споруд цивільного захисту (укриття) та патологоанатомічного відділення з паркінгом на місці будівлі Н-1(морг) КНП «Сторожинецька БЛІЛ» на Вулиці Видинівського, 22 в м. Сторожинець Чернівецького району» </t>
  </si>
  <si>
    <t>кошти НСЗУ</t>
  </si>
  <si>
    <t>інші джерела (ДФРР)</t>
  </si>
  <si>
    <t>облаштування освітлення КНП "Сторожинецька БЛІЛ"</t>
  </si>
  <si>
    <t>Вартість основних засобів (відображається у звіті)</t>
  </si>
  <si>
    <t>Разом (сума рядків 100-132)</t>
  </si>
  <si>
    <t>5. Капітальне ремонт (код рядка 516)</t>
  </si>
  <si>
    <r>
      <t>ФІНАНСОВИЙ ПЛАН ПІДПРИЄМСТВА НА</t>
    </r>
    <r>
      <rPr>
        <b/>
        <u/>
        <sz val="16"/>
        <rFont val="Times New Roman"/>
        <family val="1"/>
        <charset val="204"/>
      </rPr>
      <t xml:space="preserve"> 2026</t>
    </r>
    <r>
      <rPr>
        <b/>
        <sz val="16"/>
        <rFont val="Times New Roman"/>
        <family val="1"/>
        <charset val="204"/>
      </rPr>
      <t xml:space="preserve"> рік</t>
    </r>
  </si>
  <si>
    <t>до фінансового плану на 2026 рік</t>
  </si>
  <si>
    <t>Будівництво ліфта терапевтичного корпусу</t>
  </si>
  <si>
    <t>будівництво навісів гаражного типу для автотранспорту</t>
  </si>
  <si>
    <t xml:space="preserve">Капітальний ремонт відділення реабілітації для розширення стаціонарного відділення </t>
  </si>
  <si>
    <t>коригування документації, проведення робіт</t>
  </si>
  <si>
    <t>дохід неопераційний</t>
  </si>
  <si>
    <t>т.в.о. Директора КНП "Сторожинецька БЛІЛ"</t>
  </si>
  <si>
    <t>Микола ДІДУХ</t>
  </si>
  <si>
    <t xml:space="preserve">LI позачерговою сесією VIII скликання Сторожинецької міської ради </t>
  </si>
  <si>
    <t>від  19.09.2025р. №         51/2025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</si>
</sst>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\ _₴_-;\-* #,##0.00\ _₴_-;_-* &quot;-&quot;??\ 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_-* #,##0.00_₴_-;\-* #,##0.00_₴_-;_-* &quot;-&quot;??_₴_-;_-@_-"/>
    <numFmt numFmtId="170" formatCode="0.0"/>
    <numFmt numFmtId="171" formatCode="#,##0.0"/>
    <numFmt numFmtId="172" formatCode="###\ ##0.000"/>
    <numFmt numFmtId="173" formatCode="_(&quot;$&quot;* #,##0.00_);_(&quot;$&quot;* \(#,##0.00\);_(&quot;$&quot;* &quot;-&quot;??_);_(@_)"/>
    <numFmt numFmtId="174" formatCode="_(* #,##0_);_(* \(#,##0\);_(* &quot;-&quot;_);_(@_)"/>
    <numFmt numFmtId="175" formatCode="_(* #,##0.00_);_(* \(#,##0.00\);_(* &quot;-&quot;??_);_(@_)"/>
    <numFmt numFmtId="176" formatCode="#,##0.0_ ;[Red]\-#,##0.0\ "/>
    <numFmt numFmtId="177" formatCode="0.0;\(0.0\);\ ;\-"/>
    <numFmt numFmtId="178" formatCode="_(* #,##0.0_);_(* \(#,##0.0\);_(* &quot;-&quot;??_);_(@_)"/>
    <numFmt numFmtId="179" formatCode="_(* #,##0_);_(* \(#,##0\);_(* &quot;-&quot;??_);_(@_)"/>
    <numFmt numFmtId="180" formatCode="_-* #,##0.0\ _₴_-;\-* #,##0.0\ _₴_-;_-* &quot;-&quot;?\ _₴_-;_-@_-"/>
    <numFmt numFmtId="181" formatCode="_-* #,##0.0\ _г_р_н_._-;\-* #,##0.0\ _г_р_н_._-;_-* &quot;-&quot;??\ _г_р_н_._-;_-@_-"/>
  </numFmts>
  <fonts count="9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i/>
      <sz val="20"/>
      <name val="Times New Roman"/>
      <family val="1"/>
      <charset val="204"/>
    </font>
    <font>
      <sz val="16"/>
      <name val="Arial Cyr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0"/>
      <name val="Arial Cyr"/>
      <charset val="204"/>
    </font>
    <font>
      <sz val="16"/>
      <color theme="0"/>
      <name val="Times New Roman"/>
      <family val="1"/>
      <charset val="204"/>
    </font>
    <font>
      <u/>
      <sz val="16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2"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3" fillId="2" borderId="0" applyNumberFormat="0" applyBorder="0" applyAlignment="0" applyProtection="0"/>
    <xf numFmtId="0" fontId="2" fillId="2" borderId="0" applyNumberFormat="0" applyBorder="0" applyAlignment="0" applyProtection="0"/>
    <xf numFmtId="0" fontId="33" fillId="3" borderId="0" applyNumberFormat="0" applyBorder="0" applyAlignment="0" applyProtection="0"/>
    <xf numFmtId="0" fontId="2" fillId="3" borderId="0" applyNumberFormat="0" applyBorder="0" applyAlignment="0" applyProtection="0"/>
    <xf numFmtId="0" fontId="33" fillId="4" borderId="0" applyNumberFormat="0" applyBorder="0" applyAlignment="0" applyProtection="0"/>
    <xf numFmtId="0" fontId="2" fillId="4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6" borderId="0" applyNumberFormat="0" applyBorder="0" applyAlignment="0" applyProtection="0"/>
    <xf numFmtId="0" fontId="2" fillId="6" borderId="0" applyNumberFormat="0" applyBorder="0" applyAlignment="0" applyProtection="0"/>
    <xf numFmtId="0" fontId="33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9" borderId="0" applyNumberFormat="0" applyBorder="0" applyAlignment="0" applyProtection="0"/>
    <xf numFmtId="0" fontId="2" fillId="9" borderId="0" applyNumberFormat="0" applyBorder="0" applyAlignment="0" applyProtection="0"/>
    <xf numFmtId="0" fontId="33" fillId="10" borderId="0" applyNumberFormat="0" applyBorder="0" applyAlignment="0" applyProtection="0"/>
    <xf numFmtId="0" fontId="2" fillId="10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11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4" fillId="12" borderId="0" applyNumberFormat="0" applyBorder="0" applyAlignment="0" applyProtection="0"/>
    <xf numFmtId="0" fontId="16" fillId="12" borderId="0" applyNumberFormat="0" applyBorder="0" applyAlignment="0" applyProtection="0"/>
    <xf numFmtId="0" fontId="34" fillId="9" borderId="0" applyNumberFormat="0" applyBorder="0" applyAlignment="0" applyProtection="0"/>
    <xf numFmtId="0" fontId="16" fillId="9" borderId="0" applyNumberFormat="0" applyBorder="0" applyAlignment="0" applyProtection="0"/>
    <xf numFmtId="0" fontId="34" fillId="10" borderId="0" applyNumberFormat="0" applyBorder="0" applyAlignment="0" applyProtection="0"/>
    <xf numFmtId="0" fontId="16" fillId="10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27" fillId="3" borderId="0" applyNumberFormat="0" applyBorder="0" applyAlignment="0" applyProtection="0"/>
    <xf numFmtId="0" fontId="19" fillId="20" borderId="1" applyNumberFormat="0" applyAlignment="0" applyProtection="0"/>
    <xf numFmtId="0" fontId="24" fillId="21" borderId="2" applyNumberFormat="0" applyAlignment="0" applyProtection="0"/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168" fontId="13" fillId="0" borderId="0" applyFont="0" applyFill="0" applyBorder="0" applyAlignment="0" applyProtection="0"/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0" fontId="28" fillId="0" borderId="0" applyNumberFormat="0" applyFill="0" applyBorder="0" applyAlignment="0" applyProtection="0"/>
    <xf numFmtId="172" fontId="36" fillId="0" borderId="0" applyAlignment="0">
      <alignment wrapText="1"/>
    </xf>
    <xf numFmtId="0" fontId="31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38" fillId="22" borderId="7">
      <alignment horizontal="left" vertical="center"/>
      <protection locked="0"/>
    </xf>
    <xf numFmtId="49" fontId="38" fillId="22" borderId="7">
      <alignment horizontal="left" vertical="center"/>
    </xf>
    <xf numFmtId="4" fontId="38" fillId="22" borderId="7">
      <alignment horizontal="right" vertical="center"/>
      <protection locked="0"/>
    </xf>
    <xf numFmtId="4" fontId="38" fillId="22" borderId="7">
      <alignment horizontal="right" vertical="center"/>
    </xf>
    <xf numFmtId="4" fontId="39" fillId="22" borderId="7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5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5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" fontId="43" fillId="22" borderId="3">
      <alignment horizontal="right" vertical="center"/>
      <protection locked="0"/>
    </xf>
    <xf numFmtId="4" fontId="43" fillId="22" borderId="3">
      <alignment horizontal="right" vertical="center"/>
    </xf>
    <xf numFmtId="4" fontId="45" fillId="22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" fontId="47" fillId="0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9" fontId="46" fillId="0" borderId="3">
      <alignment horizontal="left" vertical="center"/>
      <protection locked="0"/>
    </xf>
    <xf numFmtId="49" fontId="47" fillId="0" borderId="3">
      <alignment horizontal="left" vertical="center"/>
      <protection locked="0"/>
    </xf>
    <xf numFmtId="4" fontId="46" fillId="0" borderId="3">
      <alignment horizontal="right" vertical="center"/>
      <protection locked="0"/>
    </xf>
    <xf numFmtId="0" fontId="29" fillId="0" borderId="8" applyNumberFormat="0" applyFill="0" applyAlignment="0" applyProtection="0"/>
    <xf numFmtId="0" fontId="26" fillId="23" borderId="0" applyNumberFormat="0" applyBorder="0" applyAlignment="0" applyProtection="0"/>
    <xf numFmtId="0" fontId="13" fillId="0" borderId="0"/>
    <xf numFmtId="0" fontId="13" fillId="0" borderId="0"/>
    <xf numFmtId="0" fontId="3" fillId="24" borderId="9" applyNumberFormat="0" applyFont="0" applyAlignment="0" applyProtection="0"/>
    <xf numFmtId="4" fontId="50" fillId="25" borderId="3">
      <alignment horizontal="right" vertical="center"/>
      <protection locked="0"/>
    </xf>
    <xf numFmtId="4" fontId="50" fillId="26" borderId="3">
      <alignment horizontal="right" vertical="center"/>
      <protection locked="0"/>
    </xf>
    <xf numFmtId="4" fontId="50" fillId="27" borderId="3">
      <alignment horizontal="right" vertical="center"/>
      <protection locked="0"/>
    </xf>
    <xf numFmtId="0" fontId="18" fillId="20" borderId="10" applyNumberFormat="0" applyAlignment="0" applyProtection="0"/>
    <xf numFmtId="49" fontId="35" fillId="0" borderId="3">
      <alignment horizontal="left" vertical="center" wrapText="1"/>
      <protection locked="0"/>
    </xf>
    <xf numFmtId="49" fontId="35" fillId="0" borderId="3">
      <alignment horizontal="left" vertical="center" wrapText="1"/>
      <protection locked="0"/>
    </xf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4" fillId="16" borderId="0" applyNumberFormat="0" applyBorder="0" applyAlignment="0" applyProtection="0"/>
    <xf numFmtId="0" fontId="16" fillId="16" borderId="0" applyNumberFormat="0" applyBorder="0" applyAlignment="0" applyProtection="0"/>
    <xf numFmtId="0" fontId="34" fillId="17" borderId="0" applyNumberFormat="0" applyBorder="0" applyAlignment="0" applyProtection="0"/>
    <xf numFmtId="0" fontId="16" fillId="17" borderId="0" applyNumberFormat="0" applyBorder="0" applyAlignment="0" applyProtection="0"/>
    <xf numFmtId="0" fontId="34" fillId="18" borderId="0" applyNumberFormat="0" applyBorder="0" applyAlignment="0" applyProtection="0"/>
    <xf numFmtId="0" fontId="16" fillId="18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9" borderId="0" applyNumberFormat="0" applyBorder="0" applyAlignment="0" applyProtection="0"/>
    <xf numFmtId="0" fontId="16" fillId="19" borderId="0" applyNumberFormat="0" applyBorder="0" applyAlignment="0" applyProtection="0"/>
    <xf numFmtId="0" fontId="51" fillId="7" borderId="1" applyNumberFormat="0" applyAlignment="0" applyProtection="0"/>
    <xf numFmtId="0" fontId="17" fillId="7" borderId="1" applyNumberFormat="0" applyAlignment="0" applyProtection="0"/>
    <xf numFmtId="0" fontId="52" fillId="20" borderId="10" applyNumberFormat="0" applyAlignment="0" applyProtection="0"/>
    <xf numFmtId="0" fontId="18" fillId="20" borderId="10" applyNumberFormat="0" applyAlignment="0" applyProtection="0"/>
    <xf numFmtId="0" fontId="53" fillId="20" borderId="1" applyNumberFormat="0" applyAlignment="0" applyProtection="0"/>
    <xf numFmtId="0" fontId="19" fillId="20" borderId="1" applyNumberFormat="0" applyAlignment="0" applyProtection="0"/>
    <xf numFmtId="173" fontId="13" fillId="0" borderId="0" applyFont="0" applyFill="0" applyBorder="0" applyAlignment="0" applyProtection="0"/>
    <xf numFmtId="0" fontId="54" fillId="0" borderId="4" applyNumberFormat="0" applyFill="0" applyAlignment="0" applyProtection="0"/>
    <xf numFmtId="0" fontId="20" fillId="0" borderId="4" applyNumberFormat="0" applyFill="0" applyAlignment="0" applyProtection="0"/>
    <xf numFmtId="0" fontId="55" fillId="0" borderId="5" applyNumberFormat="0" applyFill="0" applyAlignment="0" applyProtection="0"/>
    <xf numFmtId="0" fontId="21" fillId="0" borderId="5" applyNumberFormat="0" applyFill="0" applyAlignment="0" applyProtection="0"/>
    <xf numFmtId="0" fontId="56" fillId="0" borderId="6" applyNumberFormat="0" applyFill="0" applyAlignment="0" applyProtection="0"/>
    <xf numFmtId="0" fontId="2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7" fillId="0" borderId="11" applyNumberFormat="0" applyFill="0" applyAlignment="0" applyProtection="0"/>
    <xf numFmtId="0" fontId="23" fillId="0" borderId="11" applyNumberFormat="0" applyFill="0" applyAlignment="0" applyProtection="0"/>
    <xf numFmtId="0" fontId="58" fillId="21" borderId="2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26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2" fillId="0" borderId="0"/>
    <xf numFmtId="0" fontId="83" fillId="0" borderId="0"/>
    <xf numFmtId="0" fontId="13" fillId="0" borderId="0"/>
    <xf numFmtId="0" fontId="3" fillId="0" borderId="0"/>
    <xf numFmtId="0" fontId="13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0" fillId="3" borderId="0" applyNumberFormat="0" applyBorder="0" applyAlignment="0" applyProtection="0"/>
    <xf numFmtId="0" fontId="27" fillId="3" borderId="0" applyNumberFormat="0" applyBorder="0" applyAlignment="0" applyProtection="0"/>
    <xf numFmtId="0" fontId="6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2" fillId="24" borderId="9" applyNumberFormat="0" applyFont="0" applyAlignment="0" applyProtection="0"/>
    <xf numFmtId="0" fontId="13" fillId="24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3" fillId="0" borderId="8" applyNumberFormat="0" applyFill="0" applyAlignment="0" applyProtection="0"/>
    <xf numFmtId="0" fontId="29" fillId="0" borderId="8" applyNumberFormat="0" applyFill="0" applyAlignment="0" applyProtection="0"/>
    <xf numFmtId="0" fontId="3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4" fontId="66" fillId="0" borderId="0" applyFont="0" applyFill="0" applyBorder="0" applyAlignment="0" applyProtection="0"/>
    <xf numFmtId="175" fontId="6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67" fillId="4" borderId="0" applyNumberFormat="0" applyBorder="0" applyAlignment="0" applyProtection="0"/>
    <xf numFmtId="0" fontId="31" fillId="4" borderId="0" applyNumberFormat="0" applyBorder="0" applyAlignment="0" applyProtection="0"/>
    <xf numFmtId="177" fontId="68" fillId="22" borderId="12" applyFill="0" applyBorder="0">
      <alignment horizontal="center" vertical="center" wrapText="1"/>
      <protection locked="0"/>
    </xf>
    <xf numFmtId="172" fontId="69" fillId="0" borderId="0">
      <alignment wrapText="1"/>
    </xf>
    <xf numFmtId="172" fontId="36" fillId="0" borderId="0">
      <alignment wrapText="1"/>
    </xf>
  </cellStyleXfs>
  <cellXfs count="245">
    <xf numFmtId="0" fontId="0" fillId="0" borderId="0" xfId="0"/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/>
    </xf>
    <xf numFmtId="171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1" fontId="8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right" vertical="center"/>
    </xf>
    <xf numFmtId="170" fontId="5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71" fontId="6" fillId="0" borderId="0" xfId="0" applyNumberFormat="1" applyFont="1" applyAlignment="1">
      <alignment horizontal="right" vertical="center" wrapText="1"/>
    </xf>
    <xf numFmtId="171" fontId="6" fillId="0" borderId="0" xfId="0" applyNumberFormat="1" applyFont="1" applyAlignment="1">
      <alignment vertical="center"/>
    </xf>
    <xf numFmtId="171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 shrinkToFit="1"/>
    </xf>
    <xf numFmtId="0" fontId="6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3" xfId="0" quotePrefix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0" fontId="6" fillId="0" borderId="0" xfId="0" applyNumberFormat="1" applyFont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0" fontId="6" fillId="0" borderId="3" xfId="0" applyNumberFormat="1" applyFont="1" applyBorder="1" applyAlignment="1">
      <alignment horizontal="center" vertical="center" wrapText="1"/>
    </xf>
    <xf numFmtId="171" fontId="5" fillId="0" borderId="3" xfId="0" applyNumberFormat="1" applyFont="1" applyBorder="1" applyAlignment="1">
      <alignment horizontal="center" vertical="center" wrapText="1"/>
    </xf>
    <xf numFmtId="179" fontId="5" fillId="28" borderId="3" xfId="0" applyNumberFormat="1" applyFont="1" applyFill="1" applyBorder="1" applyAlignment="1">
      <alignment horizontal="center" vertical="center" wrapText="1"/>
    </xf>
    <xf numFmtId="179" fontId="6" fillId="28" borderId="3" xfId="0" applyNumberFormat="1" applyFont="1" applyFill="1" applyBorder="1" applyAlignment="1">
      <alignment horizontal="center" vertical="center" wrapText="1"/>
    </xf>
    <xf numFmtId="170" fontId="6" fillId="28" borderId="3" xfId="0" applyNumberFormat="1" applyFont="1" applyFill="1" applyBorder="1" applyAlignment="1">
      <alignment horizontal="center" vertical="center" wrapText="1"/>
    </xf>
    <xf numFmtId="170" fontId="6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 vertical="center" wrapText="1"/>
    </xf>
    <xf numFmtId="174" fontId="6" fillId="0" borderId="0" xfId="0" applyNumberFormat="1" applyFont="1" applyAlignment="1">
      <alignment horizontal="center" vertical="center" wrapText="1"/>
    </xf>
    <xf numFmtId="49" fontId="70" fillId="0" borderId="0" xfId="0" applyNumberFormat="1" applyFont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6" fillId="0" borderId="0" xfId="0" applyFont="1" applyAlignment="1">
      <alignment horizontal="center"/>
    </xf>
    <xf numFmtId="0" fontId="76" fillId="0" borderId="0" xfId="0" applyFont="1"/>
    <xf numFmtId="0" fontId="78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2" fillId="0" borderId="0" xfId="0" applyFont="1" applyAlignment="1">
      <alignment vertical="center"/>
    </xf>
    <xf numFmtId="0" fontId="72" fillId="0" borderId="15" xfId="0" applyFont="1" applyBorder="1" applyAlignment="1">
      <alignment horizontal="left" vertical="center" wrapText="1"/>
    </xf>
    <xf numFmtId="0" fontId="72" fillId="0" borderId="15" xfId="0" applyFont="1" applyBorder="1" applyAlignment="1">
      <alignment vertical="center"/>
    </xf>
    <xf numFmtId="0" fontId="72" fillId="0" borderId="16" xfId="0" applyFont="1" applyBorder="1" applyAlignment="1">
      <alignment vertical="center"/>
    </xf>
    <xf numFmtId="0" fontId="72" fillId="0" borderId="3" xfId="0" applyFont="1" applyBorder="1" applyAlignment="1">
      <alignment vertical="center"/>
    </xf>
    <xf numFmtId="0" fontId="72" fillId="0" borderId="15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17" xfId="0" applyFont="1" applyBorder="1" applyAlignment="1">
      <alignment vertical="center" wrapText="1"/>
    </xf>
    <xf numFmtId="0" fontId="72" fillId="0" borderId="18" xfId="0" applyFont="1" applyBorder="1" applyAlignment="1">
      <alignment vertical="center"/>
    </xf>
    <xf numFmtId="0" fontId="72" fillId="0" borderId="14" xfId="0" applyFont="1" applyBorder="1" applyAlignment="1">
      <alignment horizontal="left" vertical="center" wrapText="1"/>
    </xf>
    <xf numFmtId="0" fontId="72" fillId="0" borderId="3" xfId="0" applyFont="1" applyBorder="1" applyAlignment="1">
      <alignment horizontal="center" vertical="center"/>
    </xf>
    <xf numFmtId="0" fontId="72" fillId="0" borderId="3" xfId="0" applyFont="1" applyBorder="1" applyAlignment="1">
      <alignment vertical="center" wrapText="1"/>
    </xf>
    <xf numFmtId="0" fontId="79" fillId="0" borderId="15" xfId="0" applyFont="1" applyBorder="1" applyAlignment="1">
      <alignment horizontal="left" vertical="center" wrapText="1"/>
    </xf>
    <xf numFmtId="0" fontId="72" fillId="0" borderId="16" xfId="0" applyFont="1" applyBorder="1" applyAlignment="1">
      <alignment horizontal="center" vertical="center" wrapText="1"/>
    </xf>
    <xf numFmtId="0" fontId="79" fillId="0" borderId="3" xfId="0" applyFont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28" borderId="3" xfId="0" applyNumberFormat="1" applyFont="1" applyFill="1" applyBorder="1" applyAlignment="1">
      <alignment horizontal="center" vertical="center" wrapText="1"/>
    </xf>
    <xf numFmtId="2" fontId="6" fillId="29" borderId="3" xfId="0" applyNumberFormat="1" applyFont="1" applyFill="1" applyBorder="1" applyAlignment="1">
      <alignment horizontal="center" vertical="center" wrapText="1"/>
    </xf>
    <xf numFmtId="2" fontId="5" fillId="28" borderId="3" xfId="0" applyNumberFormat="1" applyFont="1" applyFill="1" applyBorder="1" applyAlignment="1">
      <alignment horizontal="center" vertical="center" wrapText="1"/>
    </xf>
    <xf numFmtId="2" fontId="5" fillId="25" borderId="3" xfId="0" applyNumberFormat="1" applyFont="1" applyFill="1" applyBorder="1" applyAlignment="1">
      <alignment horizontal="center" vertical="center" wrapText="1"/>
    </xf>
    <xf numFmtId="2" fontId="5" fillId="0" borderId="15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/>
    </xf>
    <xf numFmtId="181" fontId="10" fillId="0" borderId="0" xfId="346" applyNumberFormat="1" applyFont="1" applyFill="1" applyBorder="1" applyAlignment="1">
      <alignment horizontal="right" wrapText="1"/>
    </xf>
    <xf numFmtId="181" fontId="82" fillId="0" borderId="0" xfId="346" applyNumberFormat="1" applyFont="1" applyFill="1" applyBorder="1" applyAlignment="1">
      <alignment horizontal="right" wrapText="1"/>
    </xf>
    <xf numFmtId="164" fontId="6" fillId="0" borderId="0" xfId="0" applyNumberFormat="1" applyFont="1" applyAlignment="1">
      <alignment vertical="center"/>
    </xf>
    <xf numFmtId="181" fontId="6" fillId="0" borderId="0" xfId="0" applyNumberFormat="1" applyFont="1" applyAlignment="1">
      <alignment vertical="center"/>
    </xf>
    <xf numFmtId="180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180" fontId="6" fillId="0" borderId="0" xfId="0" applyNumberFormat="1" applyFont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179" fontId="82" fillId="28" borderId="3" xfId="0" applyNumberFormat="1" applyFont="1" applyFill="1" applyBorder="1" applyAlignment="1">
      <alignment horizontal="center" vertical="center" wrapText="1"/>
    </xf>
    <xf numFmtId="178" fontId="82" fillId="28" borderId="3" xfId="0" applyNumberFormat="1" applyFont="1" applyFill="1" applyBorder="1" applyAlignment="1">
      <alignment horizontal="center" vertical="center" wrapText="1"/>
    </xf>
    <xf numFmtId="0" fontId="6" fillId="30" borderId="3" xfId="0" applyFont="1" applyFill="1" applyBorder="1" applyAlignment="1">
      <alignment horizontal="left" vertical="center" wrapText="1"/>
    </xf>
    <xf numFmtId="0" fontId="6" fillId="30" borderId="3" xfId="0" quotePrefix="1" applyFont="1" applyFill="1" applyBorder="1" applyAlignment="1">
      <alignment horizontal="center" vertical="center"/>
    </xf>
    <xf numFmtId="2" fontId="6" fillId="30" borderId="3" xfId="0" applyNumberFormat="1" applyFont="1" applyFill="1" applyBorder="1" applyAlignment="1">
      <alignment horizontal="center" vertical="center" wrapText="1"/>
    </xf>
    <xf numFmtId="0" fontId="5" fillId="30" borderId="0" xfId="0" applyFont="1" applyFill="1" applyAlignment="1">
      <alignment vertical="center"/>
    </xf>
    <xf numFmtId="3" fontId="10" fillId="0" borderId="3" xfId="0" applyNumberFormat="1" applyFont="1" applyBorder="1" applyAlignment="1">
      <alignment horizontal="center" vertical="center" wrapText="1"/>
    </xf>
    <xf numFmtId="179" fontId="10" fillId="28" borderId="3" xfId="0" applyNumberFormat="1" applyFont="1" applyFill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178" fontId="10" fillId="28" borderId="3" xfId="0" applyNumberFormat="1" applyFont="1" applyFill="1" applyBorder="1" applyAlignment="1">
      <alignment horizontal="center" vertical="center" wrapText="1"/>
    </xf>
    <xf numFmtId="178" fontId="10" fillId="0" borderId="3" xfId="0" applyNumberFormat="1" applyFont="1" applyBorder="1" applyAlignment="1">
      <alignment horizontal="center" vertical="center" wrapText="1"/>
    </xf>
    <xf numFmtId="0" fontId="85" fillId="0" borderId="0" xfId="0" applyFont="1"/>
    <xf numFmtId="0" fontId="86" fillId="0" borderId="0" xfId="0" applyFont="1" applyAlignment="1">
      <alignment horizontal="left" vertical="center"/>
    </xf>
    <xf numFmtId="0" fontId="87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0" fontId="84" fillId="0" borderId="15" xfId="0" applyFont="1" applyBorder="1" applyAlignment="1">
      <alignment horizontal="left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0" fontId="88" fillId="0" borderId="0" xfId="0" applyFont="1" applyAlignment="1">
      <alignment vertical="center"/>
    </xf>
    <xf numFmtId="181" fontId="89" fillId="0" borderId="0" xfId="346" applyNumberFormat="1" applyFont="1" applyFill="1" applyBorder="1" applyAlignment="1">
      <alignment horizontal="right" wrapText="1"/>
    </xf>
    <xf numFmtId="2" fontId="88" fillId="0" borderId="0" xfId="0" applyNumberFormat="1" applyFont="1" applyAlignment="1">
      <alignment vertical="center"/>
    </xf>
    <xf numFmtId="164" fontId="88" fillId="0" borderId="0" xfId="0" applyNumberFormat="1" applyFont="1" applyAlignment="1">
      <alignment vertical="center"/>
    </xf>
    <xf numFmtId="180" fontId="88" fillId="0" borderId="0" xfId="0" applyNumberFormat="1" applyFont="1" applyAlignment="1">
      <alignment vertical="center"/>
    </xf>
    <xf numFmtId="0" fontId="88" fillId="30" borderId="0" xfId="0" applyFont="1" applyFill="1" applyAlignment="1">
      <alignment vertical="center"/>
    </xf>
    <xf numFmtId="181" fontId="90" fillId="30" borderId="0" xfId="346" applyNumberFormat="1" applyFont="1" applyFill="1" applyBorder="1" applyAlignment="1">
      <alignment horizontal="right" wrapText="1"/>
    </xf>
    <xf numFmtId="2" fontId="88" fillId="30" borderId="0" xfId="0" applyNumberFormat="1" applyFont="1" applyFill="1" applyAlignment="1">
      <alignment vertical="center"/>
    </xf>
    <xf numFmtId="164" fontId="88" fillId="30" borderId="0" xfId="0" applyNumberFormat="1" applyFont="1" applyFill="1" applyAlignment="1">
      <alignment vertical="center"/>
    </xf>
    <xf numFmtId="180" fontId="88" fillId="30" borderId="0" xfId="0" applyNumberFormat="1" applyFont="1" applyFill="1" applyAlignment="1">
      <alignment vertical="center"/>
    </xf>
    <xf numFmtId="0" fontId="91" fillId="30" borderId="14" xfId="0" applyFont="1" applyFill="1" applyBorder="1" applyAlignment="1">
      <alignment horizontal="left" vertical="center" wrapText="1"/>
    </xf>
    <xf numFmtId="0" fontId="91" fillId="30" borderId="15" xfId="0" applyFont="1" applyFill="1" applyBorder="1" applyAlignment="1">
      <alignment horizontal="center" vertical="center"/>
    </xf>
    <xf numFmtId="2" fontId="5" fillId="30" borderId="15" xfId="0" applyNumberFormat="1" applyFont="1" applyFill="1" applyBorder="1" applyAlignment="1">
      <alignment horizontal="center" vertical="center" wrapText="1"/>
    </xf>
    <xf numFmtId="2" fontId="5" fillId="29" borderId="3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30" borderId="3" xfId="0" applyFont="1" applyFill="1" applyBorder="1" applyAlignment="1">
      <alignment horizontal="center" vertical="center"/>
    </xf>
    <xf numFmtId="2" fontId="5" fillId="30" borderId="3" xfId="0" applyNumberFormat="1" applyFont="1" applyFill="1" applyBorder="1" applyAlignment="1">
      <alignment horizontal="center"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28" borderId="14" xfId="0" applyNumberFormat="1" applyFont="1" applyFill="1" applyBorder="1" applyAlignment="1">
      <alignment horizontal="center" vertical="center" wrapText="1"/>
    </xf>
    <xf numFmtId="2" fontId="6" fillId="28" borderId="16" xfId="0" applyNumberFormat="1" applyFont="1" applyFill="1" applyBorder="1" applyAlignment="1">
      <alignment horizontal="center" vertical="center" wrapText="1"/>
    </xf>
    <xf numFmtId="2" fontId="84" fillId="0" borderId="14" xfId="0" applyNumberFormat="1" applyFont="1" applyBorder="1" applyAlignment="1">
      <alignment vertical="center" wrapText="1"/>
    </xf>
    <xf numFmtId="2" fontId="84" fillId="0" borderId="16" xfId="0" applyNumberFormat="1" applyFont="1" applyBorder="1" applyAlignment="1">
      <alignment vertical="center" wrapText="1"/>
    </xf>
    <xf numFmtId="2" fontId="84" fillId="0" borderId="14" xfId="0" applyNumberFormat="1" applyFont="1" applyBorder="1" applyAlignment="1">
      <alignment horizontal="center" vertical="center" wrapText="1"/>
    </xf>
    <xf numFmtId="2" fontId="84" fillId="0" borderId="16" xfId="0" applyNumberFormat="1" applyFont="1" applyBorder="1" applyAlignment="1">
      <alignment horizontal="center" vertical="center" wrapText="1"/>
    </xf>
    <xf numFmtId="2" fontId="5" fillId="28" borderId="14" xfId="0" applyNumberFormat="1" applyFont="1" applyFill="1" applyBorder="1" applyAlignment="1">
      <alignment vertical="center" wrapText="1"/>
    </xf>
    <xf numFmtId="2" fontId="5" fillId="28" borderId="16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81" fontId="90" fillId="0" borderId="0" xfId="346" applyNumberFormat="1" applyFont="1" applyFill="1" applyBorder="1" applyAlignment="1">
      <alignment horizontal="right" wrapText="1"/>
    </xf>
    <xf numFmtId="49" fontId="92" fillId="0" borderId="3" xfId="0" applyNumberFormat="1" applyFont="1" applyBorder="1" applyAlignment="1">
      <alignment horizontal="center" vertical="center" wrapText="1"/>
    </xf>
    <xf numFmtId="0" fontId="92" fillId="0" borderId="3" xfId="0" applyFont="1" applyBorder="1" applyAlignment="1">
      <alignment horizontal="center" vertical="center" wrapText="1"/>
    </xf>
    <xf numFmtId="0" fontId="72" fillId="0" borderId="15" xfId="0" applyFont="1" applyBorder="1" applyAlignment="1">
      <alignment horizontal="left" vertical="center" wrapText="1"/>
    </xf>
    <xf numFmtId="0" fontId="72" fillId="0" borderId="1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171" fontId="6" fillId="0" borderId="0" xfId="0" applyNumberFormat="1" applyFont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9" fillId="0" borderId="15" xfId="0" applyFont="1" applyBorder="1" applyAlignment="1">
      <alignment horizontal="left" vertical="center" wrapText="1"/>
    </xf>
    <xf numFmtId="0" fontId="79" fillId="0" borderId="16" xfId="0" applyFont="1" applyBorder="1" applyAlignment="1">
      <alignment horizontal="left" vertical="center" wrapText="1"/>
    </xf>
    <xf numFmtId="0" fontId="72" fillId="0" borderId="14" xfId="0" applyFont="1" applyBorder="1" applyAlignment="1">
      <alignment horizontal="center" vertical="center"/>
    </xf>
    <xf numFmtId="0" fontId="72" fillId="0" borderId="16" xfId="0" applyFont="1" applyBorder="1" applyAlignment="1">
      <alignment horizontal="center" vertical="center"/>
    </xf>
    <xf numFmtId="0" fontId="72" fillId="0" borderId="3" xfId="0" applyFont="1" applyBorder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72" fillId="0" borderId="0" xfId="0" applyFont="1" applyAlignment="1">
      <alignment horizontal="left" vertical="center" wrapText="1"/>
    </xf>
    <xf numFmtId="0" fontId="72" fillId="0" borderId="0" xfId="0" applyFont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7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2" fillId="0" borderId="0" xfId="0" applyFont="1" applyAlignment="1">
      <alignment vertical="center"/>
    </xf>
    <xf numFmtId="0" fontId="72" fillId="0" borderId="13" xfId="0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5" fillId="28" borderId="14" xfId="0" applyNumberFormat="1" applyFont="1" applyFill="1" applyBorder="1" applyAlignment="1">
      <alignment horizontal="center" vertical="center" wrapText="1"/>
    </xf>
    <xf numFmtId="2" fontId="5" fillId="28" borderId="1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70" fontId="6" fillId="0" borderId="14" xfId="0" applyNumberFormat="1" applyFont="1" applyBorder="1" applyAlignment="1">
      <alignment horizontal="center" vertical="center" wrapText="1"/>
    </xf>
    <xf numFmtId="170" fontId="6" fillId="0" borderId="16" xfId="0" applyNumberFormat="1" applyFont="1" applyBorder="1" applyAlignment="1">
      <alignment horizontal="center" vertical="center" wrapText="1"/>
    </xf>
    <xf numFmtId="178" fontId="6" fillId="0" borderId="14" xfId="0" applyNumberFormat="1" applyFont="1" applyBorder="1" applyAlignment="1">
      <alignment horizontal="center" vertical="center" wrapText="1"/>
    </xf>
    <xf numFmtId="178" fontId="6" fillId="0" borderId="16" xfId="0" applyNumberFormat="1" applyFont="1" applyBorder="1" applyAlignment="1">
      <alignment horizontal="center" vertical="center" wrapText="1"/>
    </xf>
    <xf numFmtId="178" fontId="5" fillId="0" borderId="14" xfId="0" applyNumberFormat="1" applyFont="1" applyBorder="1" applyAlignment="1">
      <alignment horizontal="center" vertical="center" wrapText="1"/>
    </xf>
    <xf numFmtId="178" fontId="5" fillId="0" borderId="16" xfId="0" applyNumberFormat="1" applyFont="1" applyBorder="1" applyAlignment="1">
      <alignment horizontal="center" vertical="center" wrapText="1"/>
    </xf>
    <xf numFmtId="178" fontId="5" fillId="0" borderId="14" xfId="0" applyNumberFormat="1" applyFont="1" applyBorder="1" applyAlignment="1">
      <alignment horizontal="center" vertical="center"/>
    </xf>
    <xf numFmtId="178" fontId="5" fillId="0" borderId="16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28" borderId="3" xfId="0" applyNumberFormat="1" applyFont="1" applyFill="1" applyBorder="1" applyAlignment="1">
      <alignment horizontal="center" vertical="center" wrapText="1"/>
    </xf>
    <xf numFmtId="3" fontId="82" fillId="0" borderId="14" xfId="0" applyNumberFormat="1" applyFont="1" applyBorder="1" applyAlignment="1">
      <alignment horizontal="left" vertical="center" wrapText="1"/>
    </xf>
    <xf numFmtId="3" fontId="82" fillId="0" borderId="15" xfId="0" applyNumberFormat="1" applyFont="1" applyBorder="1" applyAlignment="1">
      <alignment horizontal="left" vertical="center" wrapText="1"/>
    </xf>
    <xf numFmtId="3" fontId="82" fillId="0" borderId="16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2" fontId="5" fillId="0" borderId="3" xfId="0" applyNumberFormat="1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2" fontId="6" fillId="28" borderId="14" xfId="0" applyNumberFormat="1" applyFont="1" applyFill="1" applyBorder="1" applyAlignment="1">
      <alignment horizontal="center" vertical="center" wrapText="1"/>
    </xf>
    <xf numFmtId="2" fontId="6" fillId="28" borderId="16" xfId="0" applyNumberFormat="1" applyFont="1" applyFill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76" fillId="0" borderId="13" xfId="0" applyFont="1" applyBorder="1" applyAlignment="1">
      <alignment horizontal="center" vertical="center" wrapText="1"/>
    </xf>
    <xf numFmtId="0" fontId="77" fillId="0" borderId="13" xfId="0" applyFont="1" applyBorder="1" applyAlignment="1">
      <alignment horizontal="center" vertical="center" wrapText="1"/>
    </xf>
    <xf numFmtId="2" fontId="84" fillId="0" borderId="14" xfId="0" applyNumberFormat="1" applyFont="1" applyBorder="1" applyAlignment="1">
      <alignment horizontal="center" vertical="center" wrapText="1"/>
    </xf>
    <xf numFmtId="2" fontId="84" fillId="0" borderId="16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</cellXfs>
  <cellStyles count="352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te" xfId="182" xr:uid="{00000000-0005-0000-0000-0000B5000000}"/>
    <cellStyle name="Number-Cells" xfId="183" xr:uid="{00000000-0005-0000-0000-0000B6000000}"/>
    <cellStyle name="Number-Cells-Column2" xfId="184" xr:uid="{00000000-0005-0000-0000-0000B7000000}"/>
    <cellStyle name="Number-Cells-Column5" xfId="185" xr:uid="{00000000-0005-0000-0000-0000B8000000}"/>
    <cellStyle name="Output" xfId="186" xr:uid="{00000000-0005-0000-0000-0000B9000000}"/>
    <cellStyle name="Row-Header" xfId="187" xr:uid="{00000000-0005-0000-0000-0000BA000000}"/>
    <cellStyle name="Row-Header 2" xfId="188" xr:uid="{00000000-0005-0000-0000-0000BB000000}"/>
    <cellStyle name="Title" xfId="189" xr:uid="{00000000-0005-0000-0000-0000BC000000}"/>
    <cellStyle name="Total" xfId="190" xr:uid="{00000000-0005-0000-0000-0000BD000000}"/>
    <cellStyle name="Warning Text" xfId="191" xr:uid="{00000000-0005-0000-0000-0000BE000000}"/>
    <cellStyle name="Акцент1 2" xfId="192" xr:uid="{00000000-0005-0000-0000-0000BF000000}"/>
    <cellStyle name="Акцент1 3" xfId="193" xr:uid="{00000000-0005-0000-0000-0000C0000000}"/>
    <cellStyle name="Акцент2 2" xfId="194" xr:uid="{00000000-0005-0000-0000-0000C1000000}"/>
    <cellStyle name="Акцент2 3" xfId="195" xr:uid="{00000000-0005-0000-0000-0000C2000000}"/>
    <cellStyle name="Акцент3 2" xfId="196" xr:uid="{00000000-0005-0000-0000-0000C3000000}"/>
    <cellStyle name="Акцент3 3" xfId="197" xr:uid="{00000000-0005-0000-0000-0000C4000000}"/>
    <cellStyle name="Акцент4 2" xfId="198" xr:uid="{00000000-0005-0000-0000-0000C5000000}"/>
    <cellStyle name="Акцент4 3" xfId="199" xr:uid="{00000000-0005-0000-0000-0000C6000000}"/>
    <cellStyle name="Акцент5 2" xfId="200" xr:uid="{00000000-0005-0000-0000-0000C7000000}"/>
    <cellStyle name="Акцент5 3" xfId="201" xr:uid="{00000000-0005-0000-0000-0000C8000000}"/>
    <cellStyle name="Акцент6 2" xfId="202" xr:uid="{00000000-0005-0000-0000-0000C9000000}"/>
    <cellStyle name="Акцент6 3" xfId="203" xr:uid="{00000000-0005-0000-0000-0000CA000000}"/>
    <cellStyle name="Ввод  2" xfId="204" xr:uid="{00000000-0005-0000-0000-0000CB000000}"/>
    <cellStyle name="Ввод  3" xfId="205" xr:uid="{00000000-0005-0000-0000-0000CC000000}"/>
    <cellStyle name="Вывод 2" xfId="206" xr:uid="{00000000-0005-0000-0000-0000CD000000}"/>
    <cellStyle name="Вывод 3" xfId="207" xr:uid="{00000000-0005-0000-0000-0000CE000000}"/>
    <cellStyle name="Вычисление 2" xfId="208" xr:uid="{00000000-0005-0000-0000-0000CF000000}"/>
    <cellStyle name="Вычисление 3" xfId="209" xr:uid="{00000000-0005-0000-0000-0000D0000000}"/>
    <cellStyle name="Денежный 2" xfId="210" xr:uid="{00000000-0005-0000-0000-0000D1000000}"/>
    <cellStyle name="Заголовок 1 2" xfId="211" xr:uid="{00000000-0005-0000-0000-0000D2000000}"/>
    <cellStyle name="Заголовок 1 3" xfId="212" xr:uid="{00000000-0005-0000-0000-0000D3000000}"/>
    <cellStyle name="Заголовок 2 2" xfId="213" xr:uid="{00000000-0005-0000-0000-0000D4000000}"/>
    <cellStyle name="Заголовок 2 3" xfId="214" xr:uid="{00000000-0005-0000-0000-0000D5000000}"/>
    <cellStyle name="Заголовок 3 2" xfId="215" xr:uid="{00000000-0005-0000-0000-0000D6000000}"/>
    <cellStyle name="Заголовок 3 3" xfId="216" xr:uid="{00000000-0005-0000-0000-0000D7000000}"/>
    <cellStyle name="Заголовок 4 2" xfId="217" xr:uid="{00000000-0005-0000-0000-0000D8000000}"/>
    <cellStyle name="Заголовок 4 3" xfId="218" xr:uid="{00000000-0005-0000-0000-0000D9000000}"/>
    <cellStyle name="Звичайний" xfId="0" builtinId="0"/>
    <cellStyle name="Итог 2" xfId="219" xr:uid="{00000000-0005-0000-0000-0000DB000000}"/>
    <cellStyle name="Итог 3" xfId="220" xr:uid="{00000000-0005-0000-0000-0000DC000000}"/>
    <cellStyle name="Контрольная ячейка 2" xfId="221" xr:uid="{00000000-0005-0000-0000-0000DD000000}"/>
    <cellStyle name="Контрольная ячейка 3" xfId="222" xr:uid="{00000000-0005-0000-0000-0000DE000000}"/>
    <cellStyle name="Название 2" xfId="223" xr:uid="{00000000-0005-0000-0000-0000DF000000}"/>
    <cellStyle name="Название 3" xfId="224" xr:uid="{00000000-0005-0000-0000-0000E0000000}"/>
    <cellStyle name="Нейтральный 2" xfId="225" xr:uid="{00000000-0005-0000-0000-0000E1000000}"/>
    <cellStyle name="Нейтральный 3" xfId="226" xr:uid="{00000000-0005-0000-0000-0000E2000000}"/>
    <cellStyle name="Обычный 10" xfId="227" xr:uid="{00000000-0005-0000-0000-0000E3000000}"/>
    <cellStyle name="Обычный 11" xfId="228" xr:uid="{00000000-0005-0000-0000-0000E4000000}"/>
    <cellStyle name="Обычный 12" xfId="229" xr:uid="{00000000-0005-0000-0000-0000E5000000}"/>
    <cellStyle name="Обычный 13" xfId="230" xr:uid="{00000000-0005-0000-0000-0000E6000000}"/>
    <cellStyle name="Обычный 14" xfId="231" xr:uid="{00000000-0005-0000-0000-0000E7000000}"/>
    <cellStyle name="Обычный 15" xfId="232" xr:uid="{00000000-0005-0000-0000-0000E8000000}"/>
    <cellStyle name="Обычный 16" xfId="233" xr:uid="{00000000-0005-0000-0000-0000E9000000}"/>
    <cellStyle name="Обычный 17" xfId="234" xr:uid="{00000000-0005-0000-0000-0000EA000000}"/>
    <cellStyle name="Обычный 18" xfId="235" xr:uid="{00000000-0005-0000-0000-0000EB000000}"/>
    <cellStyle name="Обычный 2" xfId="236" xr:uid="{00000000-0005-0000-0000-0000EC000000}"/>
    <cellStyle name="Обычный 2 10" xfId="237" xr:uid="{00000000-0005-0000-0000-0000ED000000}"/>
    <cellStyle name="Обычный 2 11" xfId="238" xr:uid="{00000000-0005-0000-0000-0000EE000000}"/>
    <cellStyle name="Обычный 2 12" xfId="239" xr:uid="{00000000-0005-0000-0000-0000EF000000}"/>
    <cellStyle name="Обычный 2 13" xfId="240" xr:uid="{00000000-0005-0000-0000-0000F0000000}"/>
    <cellStyle name="Обычный 2 14" xfId="241" xr:uid="{00000000-0005-0000-0000-0000F1000000}"/>
    <cellStyle name="Обычный 2 15" xfId="242" xr:uid="{00000000-0005-0000-0000-0000F2000000}"/>
    <cellStyle name="Обычный 2 16" xfId="243" xr:uid="{00000000-0005-0000-0000-0000F3000000}"/>
    <cellStyle name="Обычный 2 2" xfId="244" xr:uid="{00000000-0005-0000-0000-0000F4000000}"/>
    <cellStyle name="Обычный 2 2 2" xfId="245" xr:uid="{00000000-0005-0000-0000-0000F5000000}"/>
    <cellStyle name="Обычный 2 2 3" xfId="246" xr:uid="{00000000-0005-0000-0000-0000F6000000}"/>
    <cellStyle name="Обычный 2 2_Расшифровка прочих" xfId="247" xr:uid="{00000000-0005-0000-0000-0000F7000000}"/>
    <cellStyle name="Обычный 2 3" xfId="248" xr:uid="{00000000-0005-0000-0000-0000F8000000}"/>
    <cellStyle name="Обычный 2 4" xfId="249" xr:uid="{00000000-0005-0000-0000-0000F9000000}"/>
    <cellStyle name="Обычный 2 5" xfId="250" xr:uid="{00000000-0005-0000-0000-0000FA000000}"/>
    <cellStyle name="Обычный 2 6" xfId="251" xr:uid="{00000000-0005-0000-0000-0000FB000000}"/>
    <cellStyle name="Обычный 2 7" xfId="252" xr:uid="{00000000-0005-0000-0000-0000FC000000}"/>
    <cellStyle name="Обычный 2 8" xfId="253" xr:uid="{00000000-0005-0000-0000-0000FD000000}"/>
    <cellStyle name="Обычный 2 9" xfId="254" xr:uid="{00000000-0005-0000-0000-0000FE000000}"/>
    <cellStyle name="Обычный 2_2604-2010" xfId="255" xr:uid="{00000000-0005-0000-0000-0000FF000000}"/>
    <cellStyle name="Обычный 3" xfId="256" xr:uid="{00000000-0005-0000-0000-000000010000}"/>
    <cellStyle name="Обычный 3 10" xfId="257" xr:uid="{00000000-0005-0000-0000-000001010000}"/>
    <cellStyle name="Обычный 3 11" xfId="258" xr:uid="{00000000-0005-0000-0000-000002010000}"/>
    <cellStyle name="Обычный 3 12" xfId="259" xr:uid="{00000000-0005-0000-0000-000003010000}"/>
    <cellStyle name="Обычный 3 13" xfId="260" xr:uid="{00000000-0005-0000-0000-000004010000}"/>
    <cellStyle name="Обычный 3 14" xfId="261" xr:uid="{00000000-0005-0000-0000-000005010000}"/>
    <cellStyle name="Обычный 3 2" xfId="262" xr:uid="{00000000-0005-0000-0000-000006010000}"/>
    <cellStyle name="Обычный 3 3" xfId="263" xr:uid="{00000000-0005-0000-0000-000007010000}"/>
    <cellStyle name="Обычный 3 4" xfId="264" xr:uid="{00000000-0005-0000-0000-000008010000}"/>
    <cellStyle name="Обычный 3 5" xfId="265" xr:uid="{00000000-0005-0000-0000-000009010000}"/>
    <cellStyle name="Обычный 3 6" xfId="266" xr:uid="{00000000-0005-0000-0000-00000A010000}"/>
    <cellStyle name="Обычный 3 7" xfId="267" xr:uid="{00000000-0005-0000-0000-00000B010000}"/>
    <cellStyle name="Обычный 3 8" xfId="268" xr:uid="{00000000-0005-0000-0000-00000C010000}"/>
    <cellStyle name="Обычный 3 9" xfId="269" xr:uid="{00000000-0005-0000-0000-00000D010000}"/>
    <cellStyle name="Обычный 3_Дефицит_7 млрд_0608_бс" xfId="270" xr:uid="{00000000-0005-0000-0000-00000E010000}"/>
    <cellStyle name="Обычный 4" xfId="271" xr:uid="{00000000-0005-0000-0000-00000F010000}"/>
    <cellStyle name="Обычный 5" xfId="272" xr:uid="{00000000-0005-0000-0000-000010010000}"/>
    <cellStyle name="Обычный 5 2" xfId="273" xr:uid="{00000000-0005-0000-0000-000011010000}"/>
    <cellStyle name="Обычный 6" xfId="274" xr:uid="{00000000-0005-0000-0000-000012010000}"/>
    <cellStyle name="Обычный 6 2" xfId="275" xr:uid="{00000000-0005-0000-0000-000013010000}"/>
    <cellStyle name="Обычный 6 3" xfId="276" xr:uid="{00000000-0005-0000-0000-000014010000}"/>
    <cellStyle name="Обычный 6 4" xfId="277" xr:uid="{00000000-0005-0000-0000-000015010000}"/>
    <cellStyle name="Обычный 6_Дефицит_7 млрд_0608_бс" xfId="278" xr:uid="{00000000-0005-0000-0000-000016010000}"/>
    <cellStyle name="Обычный 7" xfId="279" xr:uid="{00000000-0005-0000-0000-000017010000}"/>
    <cellStyle name="Обычный 7 2" xfId="280" xr:uid="{00000000-0005-0000-0000-000018010000}"/>
    <cellStyle name="Обычный 8" xfId="281" xr:uid="{00000000-0005-0000-0000-000019010000}"/>
    <cellStyle name="Обычный 9" xfId="282" xr:uid="{00000000-0005-0000-0000-00001A010000}"/>
    <cellStyle name="Обычный 9 2" xfId="283" xr:uid="{00000000-0005-0000-0000-00001B010000}"/>
    <cellStyle name="Плохой 2" xfId="284" xr:uid="{00000000-0005-0000-0000-00001C010000}"/>
    <cellStyle name="Плохой 3" xfId="285" xr:uid="{00000000-0005-0000-0000-00001D010000}"/>
    <cellStyle name="Пояснение 2" xfId="286" xr:uid="{00000000-0005-0000-0000-00001E010000}"/>
    <cellStyle name="Пояснение 3" xfId="287" xr:uid="{00000000-0005-0000-0000-00001F010000}"/>
    <cellStyle name="Примечание 2" xfId="288" xr:uid="{00000000-0005-0000-0000-000020010000}"/>
    <cellStyle name="Примечание 3" xfId="289" xr:uid="{00000000-0005-0000-0000-000021010000}"/>
    <cellStyle name="Процентный 2" xfId="290" xr:uid="{00000000-0005-0000-0000-000022010000}"/>
    <cellStyle name="Процентный 2 10" xfId="291" xr:uid="{00000000-0005-0000-0000-000023010000}"/>
    <cellStyle name="Процентный 2 11" xfId="292" xr:uid="{00000000-0005-0000-0000-000024010000}"/>
    <cellStyle name="Процентный 2 12" xfId="293" xr:uid="{00000000-0005-0000-0000-000025010000}"/>
    <cellStyle name="Процентный 2 13" xfId="294" xr:uid="{00000000-0005-0000-0000-000026010000}"/>
    <cellStyle name="Процентный 2 14" xfId="295" xr:uid="{00000000-0005-0000-0000-000027010000}"/>
    <cellStyle name="Процентный 2 15" xfId="296" xr:uid="{00000000-0005-0000-0000-000028010000}"/>
    <cellStyle name="Процентный 2 16" xfId="297" xr:uid="{00000000-0005-0000-0000-000029010000}"/>
    <cellStyle name="Процентный 2 2" xfId="298" xr:uid="{00000000-0005-0000-0000-00002A010000}"/>
    <cellStyle name="Процентный 2 3" xfId="299" xr:uid="{00000000-0005-0000-0000-00002B010000}"/>
    <cellStyle name="Процентный 2 4" xfId="300" xr:uid="{00000000-0005-0000-0000-00002C010000}"/>
    <cellStyle name="Процентный 2 5" xfId="301" xr:uid="{00000000-0005-0000-0000-00002D010000}"/>
    <cellStyle name="Процентный 2 6" xfId="302" xr:uid="{00000000-0005-0000-0000-00002E010000}"/>
    <cellStyle name="Процентный 2 7" xfId="303" xr:uid="{00000000-0005-0000-0000-00002F010000}"/>
    <cellStyle name="Процентный 2 8" xfId="304" xr:uid="{00000000-0005-0000-0000-000030010000}"/>
    <cellStyle name="Процентный 2 9" xfId="305" xr:uid="{00000000-0005-0000-0000-000031010000}"/>
    <cellStyle name="Процентный 3" xfId="306" xr:uid="{00000000-0005-0000-0000-000032010000}"/>
    <cellStyle name="Процентный 4" xfId="307" xr:uid="{00000000-0005-0000-0000-000033010000}"/>
    <cellStyle name="Процентный 4 2" xfId="308" xr:uid="{00000000-0005-0000-0000-000034010000}"/>
    <cellStyle name="Связанная ячейка 2" xfId="309" xr:uid="{00000000-0005-0000-0000-000035010000}"/>
    <cellStyle name="Связанная ячейка 3" xfId="310" xr:uid="{00000000-0005-0000-0000-000036010000}"/>
    <cellStyle name="Стиль 1" xfId="311" xr:uid="{00000000-0005-0000-0000-000037010000}"/>
    <cellStyle name="Стиль 1 2" xfId="312" xr:uid="{00000000-0005-0000-0000-000038010000}"/>
    <cellStyle name="Стиль 1 3" xfId="313" xr:uid="{00000000-0005-0000-0000-000039010000}"/>
    <cellStyle name="Стиль 1 4" xfId="314" xr:uid="{00000000-0005-0000-0000-00003A010000}"/>
    <cellStyle name="Стиль 1 5" xfId="315" xr:uid="{00000000-0005-0000-0000-00003B010000}"/>
    <cellStyle name="Стиль 1 6" xfId="316" xr:uid="{00000000-0005-0000-0000-00003C010000}"/>
    <cellStyle name="Стиль 1 7" xfId="317" xr:uid="{00000000-0005-0000-0000-00003D010000}"/>
    <cellStyle name="Текст предупреждения 2" xfId="318" xr:uid="{00000000-0005-0000-0000-00003E010000}"/>
    <cellStyle name="Текст предупреждения 3" xfId="319" xr:uid="{00000000-0005-0000-0000-00003F010000}"/>
    <cellStyle name="Тысячи [0]_1.62" xfId="320" xr:uid="{00000000-0005-0000-0000-000040010000}"/>
    <cellStyle name="Тысячи_1.62" xfId="321" xr:uid="{00000000-0005-0000-0000-000041010000}"/>
    <cellStyle name="Финансовый 2" xfId="322" xr:uid="{00000000-0005-0000-0000-000042010000}"/>
    <cellStyle name="Финансовый 2 10" xfId="323" xr:uid="{00000000-0005-0000-0000-000043010000}"/>
    <cellStyle name="Финансовый 2 11" xfId="324" xr:uid="{00000000-0005-0000-0000-000044010000}"/>
    <cellStyle name="Финансовый 2 12" xfId="325" xr:uid="{00000000-0005-0000-0000-000045010000}"/>
    <cellStyle name="Финансовый 2 13" xfId="326" xr:uid="{00000000-0005-0000-0000-000046010000}"/>
    <cellStyle name="Финансовый 2 14" xfId="327" xr:uid="{00000000-0005-0000-0000-000047010000}"/>
    <cellStyle name="Финансовый 2 15" xfId="328" xr:uid="{00000000-0005-0000-0000-000048010000}"/>
    <cellStyle name="Финансовый 2 16" xfId="329" xr:uid="{00000000-0005-0000-0000-000049010000}"/>
    <cellStyle name="Финансовый 2 17" xfId="330" xr:uid="{00000000-0005-0000-0000-00004A010000}"/>
    <cellStyle name="Финансовый 2 2" xfId="331" xr:uid="{00000000-0005-0000-0000-00004B010000}"/>
    <cellStyle name="Финансовый 2 3" xfId="332" xr:uid="{00000000-0005-0000-0000-00004C010000}"/>
    <cellStyle name="Финансовый 2 4" xfId="333" xr:uid="{00000000-0005-0000-0000-00004D010000}"/>
    <cellStyle name="Финансовый 2 5" xfId="334" xr:uid="{00000000-0005-0000-0000-00004E010000}"/>
    <cellStyle name="Финансовый 2 6" xfId="335" xr:uid="{00000000-0005-0000-0000-00004F010000}"/>
    <cellStyle name="Финансовый 2 7" xfId="336" xr:uid="{00000000-0005-0000-0000-000050010000}"/>
    <cellStyle name="Финансовый 2 8" xfId="337" xr:uid="{00000000-0005-0000-0000-000051010000}"/>
    <cellStyle name="Финансовый 2 9" xfId="338" xr:uid="{00000000-0005-0000-0000-000052010000}"/>
    <cellStyle name="Финансовый 3" xfId="339" xr:uid="{00000000-0005-0000-0000-000053010000}"/>
    <cellStyle name="Финансовый 3 2" xfId="340" xr:uid="{00000000-0005-0000-0000-000054010000}"/>
    <cellStyle name="Финансовый 4" xfId="341" xr:uid="{00000000-0005-0000-0000-000055010000}"/>
    <cellStyle name="Финансовый 4 2" xfId="342" xr:uid="{00000000-0005-0000-0000-000056010000}"/>
    <cellStyle name="Финансовый 4 3" xfId="343" xr:uid="{00000000-0005-0000-0000-000057010000}"/>
    <cellStyle name="Финансовый 5" xfId="344" xr:uid="{00000000-0005-0000-0000-000058010000}"/>
    <cellStyle name="Финансовый 6" xfId="345" xr:uid="{00000000-0005-0000-0000-000059010000}"/>
    <cellStyle name="Финансовый 7" xfId="346" xr:uid="{00000000-0005-0000-0000-00005A010000}"/>
    <cellStyle name="Хороший 2" xfId="347" xr:uid="{00000000-0005-0000-0000-00005B010000}"/>
    <cellStyle name="Хороший 3" xfId="348" xr:uid="{00000000-0005-0000-0000-00005C010000}"/>
    <cellStyle name="числовой" xfId="349" xr:uid="{00000000-0005-0000-0000-00005D010000}"/>
    <cellStyle name="Ю" xfId="350" xr:uid="{00000000-0005-0000-0000-00005E010000}"/>
    <cellStyle name="Ю-FreeSet_10" xfId="351" xr:uid="{00000000-0005-0000-0000-00005F01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AA318"/>
  <sheetViews>
    <sheetView tabSelected="1" view="pageLayout" zoomScale="70" zoomScaleNormal="75" zoomScaleSheetLayoutView="70" zoomScalePageLayoutView="70" workbookViewId="0">
      <selection activeCell="F1" sqref="F1:I1"/>
    </sheetView>
  </sheetViews>
  <sheetFormatPr defaultColWidth="9.109375" defaultRowHeight="18"/>
  <cols>
    <col min="1" max="1" width="93.109375" style="2" customWidth="1"/>
    <col min="2" max="2" width="17.88671875" style="22" customWidth="1"/>
    <col min="3" max="3" width="16.5546875" style="22" customWidth="1"/>
    <col min="4" max="4" width="16.88671875" style="22" customWidth="1"/>
    <col min="5" max="5" width="17.44140625" style="2" customWidth="1"/>
    <col min="6" max="9" width="16.33203125" style="2" customWidth="1"/>
    <col min="10" max="10" width="9.109375" style="2"/>
    <col min="11" max="11" width="18.33203125" style="2" customWidth="1"/>
    <col min="12" max="12" width="16.33203125" style="2" customWidth="1"/>
    <col min="13" max="13" width="16.5546875" style="2" bestFit="1" customWidth="1"/>
    <col min="14" max="14" width="15.6640625" style="2" customWidth="1"/>
    <col min="15" max="15" width="16.5546875" style="2" bestFit="1" customWidth="1"/>
    <col min="16" max="16" width="13.6640625" style="2" bestFit="1" customWidth="1"/>
    <col min="17" max="17" width="9.109375" style="2"/>
    <col min="18" max="18" width="15.5546875" style="2" bestFit="1" customWidth="1"/>
    <col min="19" max="16384" width="9.109375" style="2"/>
  </cols>
  <sheetData>
    <row r="1" spans="1:9" ht="21">
      <c r="A1" s="115" t="s">
        <v>172</v>
      </c>
      <c r="B1" s="66"/>
      <c r="C1" s="66"/>
      <c r="D1" s="66"/>
      <c r="E1" s="71"/>
      <c r="F1" s="178" t="s">
        <v>107</v>
      </c>
      <c r="G1" s="180"/>
      <c r="H1" s="180"/>
      <c r="I1" s="180"/>
    </row>
    <row r="2" spans="1:9" ht="21" hidden="1">
      <c r="A2" s="115" t="s">
        <v>186</v>
      </c>
      <c r="B2" s="66"/>
      <c r="C2" s="66"/>
      <c r="D2" s="66"/>
      <c r="E2" s="71"/>
      <c r="F2" s="181" t="s">
        <v>175</v>
      </c>
      <c r="G2" s="182"/>
      <c r="H2" s="182"/>
      <c r="I2" s="182"/>
    </row>
    <row r="3" spans="1:9" ht="21" hidden="1">
      <c r="A3" s="115" t="s">
        <v>174</v>
      </c>
      <c r="B3" s="66"/>
      <c r="C3" s="66"/>
      <c r="D3" s="66"/>
      <c r="E3" s="71"/>
      <c r="F3" s="183"/>
      <c r="G3" s="182"/>
      <c r="H3" s="182"/>
      <c r="I3" s="182"/>
    </row>
    <row r="4" spans="1:9" ht="30" hidden="1" customHeight="1">
      <c r="A4" s="116" t="s">
        <v>187</v>
      </c>
      <c r="B4" s="66"/>
      <c r="C4" s="66"/>
      <c r="D4" s="66"/>
      <c r="E4" s="71"/>
      <c r="F4" s="184" t="s">
        <v>176</v>
      </c>
      <c r="G4" s="185"/>
      <c r="H4" s="185"/>
      <c r="I4" s="185"/>
    </row>
    <row r="5" spans="1:9" ht="24" hidden="1" customHeight="1">
      <c r="A5" s="115" t="s">
        <v>171</v>
      </c>
      <c r="B5" s="66"/>
      <c r="C5" s="66"/>
      <c r="D5" s="66"/>
      <c r="E5" s="71"/>
      <c r="F5" s="179" t="s">
        <v>108</v>
      </c>
      <c r="G5" s="182"/>
      <c r="H5" s="182"/>
      <c r="I5" s="182"/>
    </row>
    <row r="6" spans="1:9" ht="21" hidden="1">
      <c r="A6" s="117"/>
      <c r="B6" s="66"/>
      <c r="C6" s="66"/>
      <c r="D6" s="66"/>
      <c r="E6" s="71"/>
      <c r="F6" s="71"/>
      <c r="G6" s="71"/>
      <c r="H6" s="71"/>
      <c r="I6" s="71"/>
    </row>
    <row r="7" spans="1:9" ht="21" hidden="1">
      <c r="A7" s="71"/>
      <c r="B7" s="66"/>
      <c r="C7" s="66"/>
      <c r="D7" s="66"/>
      <c r="E7" s="71"/>
      <c r="F7" s="71"/>
      <c r="G7" s="71"/>
      <c r="H7" s="71"/>
      <c r="I7" s="71"/>
    </row>
    <row r="8" spans="1:9" ht="38.4" customHeight="1">
      <c r="A8" s="71"/>
      <c r="B8" s="66"/>
      <c r="C8" s="66"/>
      <c r="D8" s="66"/>
      <c r="E8" s="71"/>
      <c r="F8" s="178" t="s">
        <v>226</v>
      </c>
      <c r="G8" s="178"/>
      <c r="H8" s="178"/>
      <c r="I8" s="178"/>
    </row>
    <row r="9" spans="1:9" ht="21" customHeight="1">
      <c r="A9" s="71"/>
      <c r="B9" s="66"/>
      <c r="C9" s="66"/>
      <c r="D9" s="66"/>
      <c r="E9" s="71"/>
      <c r="F9" s="179" t="s">
        <v>227</v>
      </c>
      <c r="G9" s="179"/>
      <c r="H9" s="179"/>
      <c r="I9" s="179"/>
    </row>
    <row r="10" spans="1:9" ht="21">
      <c r="A10" s="71"/>
      <c r="B10" s="66"/>
      <c r="C10" s="66"/>
      <c r="D10" s="66"/>
      <c r="E10" s="71"/>
      <c r="F10" s="71"/>
      <c r="G10" s="71"/>
      <c r="H10" s="71"/>
      <c r="I10" s="71"/>
    </row>
    <row r="11" spans="1:9" ht="21">
      <c r="A11" s="71"/>
      <c r="B11" s="66"/>
      <c r="C11" s="66"/>
      <c r="D11" s="66"/>
      <c r="E11" s="71"/>
      <c r="F11" s="71"/>
      <c r="G11" s="71"/>
      <c r="H11" s="75" t="s">
        <v>86</v>
      </c>
      <c r="I11" s="81" t="s">
        <v>78</v>
      </c>
    </row>
    <row r="12" spans="1:9" ht="21">
      <c r="A12" s="71"/>
      <c r="B12" s="66"/>
      <c r="C12" s="66"/>
      <c r="D12" s="66"/>
      <c r="E12" s="71"/>
      <c r="F12" s="71"/>
      <c r="G12" s="71"/>
      <c r="H12" s="75" t="s">
        <v>87</v>
      </c>
      <c r="I12" s="81"/>
    </row>
    <row r="13" spans="1:9" ht="21">
      <c r="A13" s="71"/>
      <c r="B13" s="66"/>
      <c r="C13" s="66"/>
      <c r="D13" s="66"/>
      <c r="E13" s="71"/>
      <c r="F13" s="71"/>
      <c r="G13" s="71"/>
      <c r="H13" s="75" t="s">
        <v>88</v>
      </c>
      <c r="I13" s="81"/>
    </row>
    <row r="14" spans="1:9" ht="21">
      <c r="A14" s="71"/>
      <c r="B14" s="66"/>
      <c r="C14" s="66"/>
      <c r="D14" s="66"/>
      <c r="E14" s="71"/>
      <c r="F14" s="71"/>
      <c r="G14" s="71"/>
      <c r="H14" s="75" t="s">
        <v>89</v>
      </c>
      <c r="I14" s="81"/>
    </row>
    <row r="15" spans="1:9" ht="21">
      <c r="A15" s="71"/>
      <c r="B15" s="66"/>
      <c r="C15" s="66"/>
      <c r="D15" s="66"/>
      <c r="E15" s="71"/>
      <c r="F15" s="71"/>
      <c r="G15" s="71"/>
      <c r="H15" s="173" t="s">
        <v>90</v>
      </c>
      <c r="I15" s="174"/>
    </row>
    <row r="16" spans="1:9" ht="20.399999999999999">
      <c r="A16" s="176" t="s">
        <v>217</v>
      </c>
      <c r="B16" s="176"/>
      <c r="C16" s="176"/>
      <c r="D16" s="176"/>
      <c r="E16" s="176"/>
      <c r="F16" s="176"/>
      <c r="G16" s="176"/>
      <c r="H16" s="176"/>
      <c r="I16" s="176"/>
    </row>
    <row r="17" spans="1:9" ht="21">
      <c r="A17" s="71"/>
      <c r="B17" s="177"/>
      <c r="C17" s="177"/>
      <c r="D17" s="177"/>
      <c r="E17" s="177"/>
      <c r="F17" s="71"/>
      <c r="G17" s="71"/>
      <c r="H17" s="175" t="s">
        <v>52</v>
      </c>
      <c r="I17" s="175"/>
    </row>
    <row r="18" spans="1:9" ht="60.75" customHeight="1">
      <c r="A18" s="80" t="s">
        <v>8</v>
      </c>
      <c r="B18" s="159" t="s">
        <v>178</v>
      </c>
      <c r="C18" s="159"/>
      <c r="D18" s="159"/>
      <c r="E18" s="159"/>
      <c r="F18" s="159"/>
      <c r="G18" s="160"/>
      <c r="H18" s="75" t="s">
        <v>38</v>
      </c>
      <c r="I18" s="81" t="s">
        <v>177</v>
      </c>
    </row>
    <row r="19" spans="1:9" ht="32.25" customHeight="1">
      <c r="A19" s="80" t="s">
        <v>164</v>
      </c>
      <c r="B19" s="159" t="s">
        <v>179</v>
      </c>
      <c r="C19" s="159"/>
      <c r="D19" s="159"/>
      <c r="E19" s="159"/>
      <c r="F19" s="73"/>
      <c r="G19" s="74"/>
      <c r="H19" s="75" t="s">
        <v>37</v>
      </c>
      <c r="I19" s="81">
        <v>150</v>
      </c>
    </row>
    <row r="20" spans="1:9" ht="28.5" customHeight="1">
      <c r="A20" s="80" t="s">
        <v>10</v>
      </c>
      <c r="B20" s="159" t="s">
        <v>162</v>
      </c>
      <c r="C20" s="159"/>
      <c r="D20" s="159"/>
      <c r="E20" s="159"/>
      <c r="F20" s="73"/>
      <c r="G20" s="74"/>
      <c r="H20" s="75" t="s">
        <v>36</v>
      </c>
      <c r="I20" s="81">
        <v>74510100</v>
      </c>
    </row>
    <row r="21" spans="1:9" ht="30" customHeight="1">
      <c r="A21" s="80" t="s">
        <v>9</v>
      </c>
      <c r="B21" s="159" t="s">
        <v>163</v>
      </c>
      <c r="C21" s="159"/>
      <c r="D21" s="159"/>
      <c r="E21" s="159"/>
      <c r="F21" s="76"/>
      <c r="G21" s="77"/>
      <c r="H21" s="75" t="s">
        <v>4</v>
      </c>
      <c r="I21" s="81"/>
    </row>
    <row r="22" spans="1:9" ht="28.5" customHeight="1">
      <c r="A22" s="80" t="s">
        <v>173</v>
      </c>
      <c r="B22" s="159" t="s">
        <v>93</v>
      </c>
      <c r="C22" s="159"/>
      <c r="D22" s="159"/>
      <c r="E22" s="159"/>
      <c r="F22" s="159"/>
      <c r="G22" s="160"/>
      <c r="H22" s="75" t="s">
        <v>3</v>
      </c>
      <c r="I22" s="81"/>
    </row>
    <row r="23" spans="1:9" ht="32.25" customHeight="1">
      <c r="A23" s="80" t="s">
        <v>13</v>
      </c>
      <c r="B23" s="159" t="s">
        <v>156</v>
      </c>
      <c r="C23" s="159"/>
      <c r="D23" s="159"/>
      <c r="E23" s="159"/>
      <c r="F23" s="76"/>
      <c r="G23" s="78"/>
      <c r="H23" s="79" t="s">
        <v>5</v>
      </c>
      <c r="I23" s="81" t="s">
        <v>161</v>
      </c>
    </row>
    <row r="24" spans="1:9" ht="32.25" customHeight="1">
      <c r="A24" s="80" t="s">
        <v>32</v>
      </c>
      <c r="B24" s="159">
        <v>530</v>
      </c>
      <c r="C24" s="159"/>
      <c r="D24" s="159"/>
      <c r="E24" s="159"/>
      <c r="F24" s="72"/>
      <c r="G24" s="83"/>
      <c r="H24" s="85"/>
      <c r="I24" s="84"/>
    </row>
    <row r="25" spans="1:9" ht="29.25" customHeight="1">
      <c r="A25" s="80" t="s">
        <v>6</v>
      </c>
      <c r="B25" s="159" t="s">
        <v>190</v>
      </c>
      <c r="C25" s="159"/>
      <c r="D25" s="159"/>
      <c r="E25" s="159"/>
      <c r="F25" s="171"/>
      <c r="G25" s="172"/>
      <c r="H25" s="85"/>
      <c r="I25" s="77"/>
    </row>
    <row r="26" spans="1:9" ht="31.5" customHeight="1">
      <c r="A26" s="80" t="s">
        <v>7</v>
      </c>
      <c r="B26" s="159" t="s">
        <v>191</v>
      </c>
      <c r="C26" s="159"/>
      <c r="D26" s="159"/>
      <c r="E26" s="159"/>
      <c r="F26" s="76"/>
      <c r="G26" s="76"/>
      <c r="H26" s="82"/>
      <c r="I26" s="77"/>
    </row>
    <row r="27" spans="1:9" ht="33" customHeight="1">
      <c r="A27" s="80" t="s">
        <v>77</v>
      </c>
      <c r="B27" s="159" t="s">
        <v>180</v>
      </c>
      <c r="C27" s="159"/>
      <c r="D27" s="159"/>
      <c r="E27" s="159"/>
      <c r="F27" s="159"/>
      <c r="G27" s="73"/>
      <c r="H27" s="75"/>
      <c r="I27" s="74"/>
    </row>
    <row r="28" spans="1:9">
      <c r="A28" s="33"/>
      <c r="B28" s="35"/>
      <c r="C28" s="33"/>
      <c r="D28" s="33"/>
      <c r="E28" s="33"/>
      <c r="F28" s="33"/>
      <c r="G28" s="33"/>
      <c r="H28" s="33"/>
      <c r="I28" s="33" t="s">
        <v>93</v>
      </c>
    </row>
    <row r="29" spans="1:9" ht="36" customHeight="1">
      <c r="A29" s="170" t="s">
        <v>53</v>
      </c>
      <c r="B29" s="169" t="s">
        <v>11</v>
      </c>
      <c r="C29" s="169" t="s">
        <v>15</v>
      </c>
      <c r="D29" s="169" t="s">
        <v>170</v>
      </c>
      <c r="E29" s="169" t="s">
        <v>83</v>
      </c>
      <c r="F29" s="169" t="s">
        <v>42</v>
      </c>
      <c r="G29" s="169"/>
      <c r="H29" s="169"/>
      <c r="I29" s="169"/>
    </row>
    <row r="30" spans="1:9" ht="55.8" customHeight="1">
      <c r="A30" s="170"/>
      <c r="B30" s="169"/>
      <c r="C30" s="169"/>
      <c r="D30" s="169"/>
      <c r="E30" s="169"/>
      <c r="F30" s="13" t="s">
        <v>43</v>
      </c>
      <c r="G30" s="13" t="s">
        <v>44</v>
      </c>
      <c r="H30" s="13" t="s">
        <v>45</v>
      </c>
      <c r="I30" s="13" t="s">
        <v>20</v>
      </c>
    </row>
    <row r="31" spans="1:9" ht="18" customHeight="1">
      <c r="A31" s="4">
        <v>1</v>
      </c>
      <c r="B31" s="5">
        <v>2</v>
      </c>
      <c r="C31" s="5">
        <v>3</v>
      </c>
      <c r="D31" s="5">
        <v>4</v>
      </c>
      <c r="E31" s="5">
        <v>5</v>
      </c>
      <c r="F31" s="5">
        <v>6</v>
      </c>
      <c r="G31" s="5">
        <v>7</v>
      </c>
      <c r="H31" s="5">
        <v>8</v>
      </c>
      <c r="I31" s="5">
        <v>9</v>
      </c>
    </row>
    <row r="32" spans="1:9" ht="21" customHeight="1">
      <c r="A32" s="167" t="s">
        <v>85</v>
      </c>
      <c r="B32" s="167"/>
      <c r="C32" s="167"/>
      <c r="D32" s="167"/>
      <c r="E32" s="167"/>
      <c r="F32" s="167"/>
      <c r="G32" s="167"/>
      <c r="H32" s="167"/>
      <c r="I32" s="168"/>
    </row>
    <row r="33" spans="1:27" s="3" customFormat="1" ht="21" customHeight="1">
      <c r="A33" s="163" t="s">
        <v>96</v>
      </c>
      <c r="B33" s="163"/>
      <c r="C33" s="163"/>
      <c r="D33" s="163"/>
      <c r="E33" s="163"/>
      <c r="F33" s="163"/>
      <c r="G33" s="163"/>
      <c r="H33" s="163"/>
      <c r="I33" s="163"/>
    </row>
    <row r="34" spans="1:27" s="3" customFormat="1">
      <c r="A34" s="6" t="s">
        <v>201</v>
      </c>
      <c r="B34" s="7">
        <v>100</v>
      </c>
      <c r="C34" s="86">
        <v>144339.1</v>
      </c>
      <c r="D34" s="87">
        <v>201015.9</v>
      </c>
      <c r="E34" s="87">
        <f t="shared" ref="E34:E44" si="0">SUM(F34:I34)</f>
        <v>219561.3</v>
      </c>
      <c r="F34" s="86">
        <v>50000</v>
      </c>
      <c r="G34" s="86">
        <v>60000</v>
      </c>
      <c r="H34" s="86">
        <v>56000</v>
      </c>
      <c r="I34" s="86">
        <v>53561.3</v>
      </c>
      <c r="K34" s="99"/>
      <c r="L34" s="99"/>
      <c r="M34" s="99"/>
    </row>
    <row r="35" spans="1:27" s="3" customFormat="1">
      <c r="A35" s="6" t="s">
        <v>207</v>
      </c>
      <c r="B35" s="7">
        <v>110</v>
      </c>
      <c r="C35" s="86">
        <v>2625.9</v>
      </c>
      <c r="D35" s="87">
        <v>2500</v>
      </c>
      <c r="E35" s="87">
        <f t="shared" si="0"/>
        <v>4320</v>
      </c>
      <c r="F35" s="86">
        <v>1005</v>
      </c>
      <c r="G35" s="86">
        <v>1105</v>
      </c>
      <c r="H35" s="86">
        <v>1105</v>
      </c>
      <c r="I35" s="86">
        <v>1105</v>
      </c>
      <c r="K35" s="99"/>
    </row>
    <row r="36" spans="1:27" s="3" customFormat="1">
      <c r="A36" s="6" t="s">
        <v>92</v>
      </c>
      <c r="B36" s="7">
        <v>120</v>
      </c>
      <c r="C36" s="86">
        <v>11732</v>
      </c>
      <c r="D36" s="87">
        <v>13215.2</v>
      </c>
      <c r="E36" s="87">
        <f t="shared" si="0"/>
        <v>15235.3</v>
      </c>
      <c r="F36" s="86">
        <f>F37</f>
        <v>5535</v>
      </c>
      <c r="G36" s="86">
        <f t="shared" ref="G36:I36" si="1">G37</f>
        <v>2850</v>
      </c>
      <c r="H36" s="86">
        <f t="shared" si="1"/>
        <v>2850</v>
      </c>
      <c r="I36" s="86">
        <f t="shared" si="1"/>
        <v>4000.3</v>
      </c>
      <c r="K36" s="100"/>
    </row>
    <row r="37" spans="1:27" s="3" customFormat="1" ht="36">
      <c r="A37" s="55" t="s">
        <v>202</v>
      </c>
      <c r="B37" s="58">
        <v>121</v>
      </c>
      <c r="C37" s="86">
        <v>11732</v>
      </c>
      <c r="D37" s="87">
        <v>13215.2</v>
      </c>
      <c r="E37" s="87">
        <f t="shared" si="0"/>
        <v>15235.3</v>
      </c>
      <c r="F37" s="86">
        <v>5535</v>
      </c>
      <c r="G37" s="86">
        <v>2850</v>
      </c>
      <c r="H37" s="86">
        <v>2850</v>
      </c>
      <c r="I37" s="86">
        <v>4000.3</v>
      </c>
    </row>
    <row r="38" spans="1:27" s="3" customFormat="1">
      <c r="A38" s="55" t="s">
        <v>203</v>
      </c>
      <c r="B38" s="7">
        <v>122</v>
      </c>
      <c r="C38" s="86">
        <v>5454.3</v>
      </c>
      <c r="D38" s="87">
        <v>150920</v>
      </c>
      <c r="E38" s="87">
        <f t="shared" si="0"/>
        <v>5000</v>
      </c>
      <c r="F38" s="86">
        <v>1250</v>
      </c>
      <c r="G38" s="86">
        <v>1250</v>
      </c>
      <c r="H38" s="86">
        <v>1250</v>
      </c>
      <c r="I38" s="86">
        <v>1250</v>
      </c>
    </row>
    <row r="39" spans="1:27" s="3" customFormat="1">
      <c r="A39" s="55" t="s">
        <v>204</v>
      </c>
      <c r="B39" s="7">
        <v>123</v>
      </c>
      <c r="C39" s="86">
        <v>1903.96</v>
      </c>
      <c r="D39" s="87">
        <v>10000</v>
      </c>
      <c r="E39" s="87">
        <f t="shared" si="0"/>
        <v>1000</v>
      </c>
      <c r="F39" s="86">
        <v>250</v>
      </c>
      <c r="G39" s="86">
        <v>250</v>
      </c>
      <c r="H39" s="86">
        <v>250</v>
      </c>
      <c r="I39" s="86">
        <v>250</v>
      </c>
    </row>
    <row r="40" spans="1:27" s="3" customFormat="1">
      <c r="A40" s="55" t="s">
        <v>205</v>
      </c>
      <c r="B40" s="7">
        <v>124</v>
      </c>
      <c r="C40" s="86"/>
      <c r="D40" s="87">
        <v>1300</v>
      </c>
      <c r="E40" s="87">
        <f t="shared" si="0"/>
        <v>100</v>
      </c>
      <c r="F40" s="86">
        <v>25</v>
      </c>
      <c r="G40" s="86">
        <v>25</v>
      </c>
      <c r="H40" s="86">
        <v>25</v>
      </c>
      <c r="I40" s="86">
        <v>25</v>
      </c>
    </row>
    <row r="41" spans="1:27" s="3" customFormat="1" ht="36">
      <c r="A41" s="55" t="s">
        <v>206</v>
      </c>
      <c r="B41" s="7"/>
      <c r="C41" s="86"/>
      <c r="D41" s="87">
        <v>107182.8</v>
      </c>
      <c r="E41" s="87">
        <f t="shared" si="0"/>
        <v>86032.9</v>
      </c>
      <c r="F41" s="86">
        <f>F79</f>
        <v>3500</v>
      </c>
      <c r="G41" s="86">
        <f t="shared" ref="G41:I41" si="2">G79</f>
        <v>36532</v>
      </c>
      <c r="H41" s="86">
        <f t="shared" si="2"/>
        <v>36000.9</v>
      </c>
      <c r="I41" s="86">
        <f t="shared" si="2"/>
        <v>10000</v>
      </c>
    </row>
    <row r="42" spans="1:27" s="108" customFormat="1">
      <c r="A42" s="105" t="s">
        <v>139</v>
      </c>
      <c r="B42" s="106">
        <v>130</v>
      </c>
      <c r="C42" s="107">
        <f>SUM(C43:C44)</f>
        <v>9330.52</v>
      </c>
      <c r="D42" s="107">
        <f t="shared" ref="D42:I42" si="3">SUM(D43:D44)</f>
        <v>360</v>
      </c>
      <c r="E42" s="107">
        <f t="shared" si="3"/>
        <v>720</v>
      </c>
      <c r="F42" s="107">
        <f t="shared" si="3"/>
        <v>180</v>
      </c>
      <c r="G42" s="107">
        <f t="shared" si="3"/>
        <v>180</v>
      </c>
      <c r="H42" s="107">
        <f t="shared" si="3"/>
        <v>180</v>
      </c>
      <c r="I42" s="107">
        <f t="shared" si="3"/>
        <v>180</v>
      </c>
    </row>
    <row r="43" spans="1:27" s="3" customFormat="1">
      <c r="A43" s="55" t="s">
        <v>140</v>
      </c>
      <c r="B43" s="59">
        <v>131</v>
      </c>
      <c r="C43" s="86">
        <v>504.02</v>
      </c>
      <c r="D43" s="87">
        <v>360</v>
      </c>
      <c r="E43" s="87">
        <f t="shared" si="0"/>
        <v>720</v>
      </c>
      <c r="F43" s="86">
        <v>180</v>
      </c>
      <c r="G43" s="86">
        <v>180</v>
      </c>
      <c r="H43" s="86">
        <v>180</v>
      </c>
      <c r="I43" s="86">
        <v>180</v>
      </c>
    </row>
    <row r="44" spans="1:27" s="3" customFormat="1">
      <c r="A44" s="55" t="s">
        <v>223</v>
      </c>
      <c r="B44" s="59">
        <v>132</v>
      </c>
      <c r="C44" s="86">
        <v>8826.5</v>
      </c>
      <c r="D44" s="87">
        <v>0</v>
      </c>
      <c r="E44" s="87">
        <f t="shared" si="0"/>
        <v>0</v>
      </c>
      <c r="F44" s="86"/>
      <c r="G44" s="86"/>
      <c r="H44" s="86"/>
      <c r="I44" s="86"/>
    </row>
    <row r="45" spans="1:27" s="108" customFormat="1" ht="34.799999999999997" customHeight="1">
      <c r="A45" s="135" t="s">
        <v>215</v>
      </c>
      <c r="B45" s="136"/>
      <c r="C45" s="137">
        <f t="shared" ref="C45:I45" si="4">C42+C40+C39+C38+C36+C35+C34+C41</f>
        <v>175385.78</v>
      </c>
      <c r="D45" s="137">
        <f t="shared" si="4"/>
        <v>486493.89999999997</v>
      </c>
      <c r="E45" s="137">
        <f t="shared" si="4"/>
        <v>331969.5</v>
      </c>
      <c r="F45" s="137">
        <f t="shared" si="4"/>
        <v>61745</v>
      </c>
      <c r="G45" s="137">
        <f t="shared" si="4"/>
        <v>102192</v>
      </c>
      <c r="H45" s="137">
        <f t="shared" si="4"/>
        <v>97660.9</v>
      </c>
      <c r="I45" s="137">
        <f t="shared" si="4"/>
        <v>70371.600000000006</v>
      </c>
    </row>
    <row r="46" spans="1:27" ht="42.6" customHeight="1">
      <c r="A46" s="166" t="s">
        <v>147</v>
      </c>
      <c r="B46" s="167"/>
      <c r="C46" s="167"/>
      <c r="D46" s="167"/>
      <c r="E46" s="167"/>
      <c r="F46" s="167"/>
      <c r="G46" s="167"/>
      <c r="H46" s="167"/>
      <c r="I46" s="168"/>
      <c r="AA46" s="3"/>
    </row>
    <row r="47" spans="1:27" s="125" customFormat="1" ht="20.100000000000001" customHeight="1">
      <c r="A47" s="6" t="s">
        <v>121</v>
      </c>
      <c r="B47" s="4">
        <v>200</v>
      </c>
      <c r="C47" s="86">
        <v>85857.3</v>
      </c>
      <c r="D47" s="89">
        <v>98000</v>
      </c>
      <c r="E47" s="89">
        <f t="shared" ref="E47:E63" si="5">SUM(F47:I47)</f>
        <v>103269.8</v>
      </c>
      <c r="F47" s="86">
        <v>25817.3</v>
      </c>
      <c r="G47" s="86">
        <v>25817.5</v>
      </c>
      <c r="H47" s="86">
        <v>25817.5</v>
      </c>
      <c r="I47" s="86">
        <v>25817.5</v>
      </c>
      <c r="K47" s="126"/>
      <c r="L47" s="127"/>
      <c r="M47" s="128"/>
      <c r="N47" s="128"/>
      <c r="O47" s="128"/>
      <c r="P47" s="129"/>
      <c r="R47" s="127"/>
    </row>
    <row r="48" spans="1:27" s="125" customFormat="1" ht="20.100000000000001" customHeight="1">
      <c r="A48" s="6" t="s">
        <v>122</v>
      </c>
      <c r="B48" s="4">
        <v>210</v>
      </c>
      <c r="C48" s="86">
        <v>18389.8</v>
      </c>
      <c r="D48" s="89">
        <v>21560</v>
      </c>
      <c r="E48" s="89">
        <f t="shared" si="5"/>
        <v>22719.356</v>
      </c>
      <c r="F48" s="86">
        <f>F47*22/100</f>
        <v>5679.8059999999996</v>
      </c>
      <c r="G48" s="86">
        <f t="shared" ref="G48:I48" si="6">G47*22/100</f>
        <v>5679.85</v>
      </c>
      <c r="H48" s="86">
        <f t="shared" si="6"/>
        <v>5679.85</v>
      </c>
      <c r="I48" s="86">
        <f t="shared" si="6"/>
        <v>5679.85</v>
      </c>
      <c r="K48" s="126"/>
      <c r="L48" s="127"/>
      <c r="M48" s="128"/>
      <c r="N48" s="128"/>
      <c r="P48" s="129"/>
      <c r="R48" s="127"/>
    </row>
    <row r="49" spans="1:18" ht="19.5" customHeight="1">
      <c r="A49" s="6" t="s">
        <v>123</v>
      </c>
      <c r="B49" s="4">
        <v>220</v>
      </c>
      <c r="C49" s="86">
        <v>1193.4000000000001</v>
      </c>
      <c r="D49" s="89">
        <v>6604.6</v>
      </c>
      <c r="E49" s="89">
        <f t="shared" si="5"/>
        <v>6604.6</v>
      </c>
      <c r="F49" s="86">
        <v>1650.6</v>
      </c>
      <c r="G49" s="86">
        <v>1652</v>
      </c>
      <c r="H49" s="86">
        <v>1651</v>
      </c>
      <c r="I49" s="86">
        <v>1651</v>
      </c>
      <c r="K49" s="95"/>
      <c r="L49" s="94"/>
      <c r="M49" s="97"/>
      <c r="N49" s="97"/>
      <c r="P49" s="101"/>
      <c r="R49" s="94"/>
    </row>
    <row r="50" spans="1:18" s="125" customFormat="1" ht="20.100000000000001" customHeight="1">
      <c r="A50" s="6" t="s">
        <v>124</v>
      </c>
      <c r="B50" s="4">
        <v>230</v>
      </c>
      <c r="C50" s="86">
        <v>37261.699999999997</v>
      </c>
      <c r="D50" s="89">
        <v>45983.8</v>
      </c>
      <c r="E50" s="89">
        <f t="shared" si="5"/>
        <v>49778.5</v>
      </c>
      <c r="F50" s="86">
        <v>12500</v>
      </c>
      <c r="G50" s="86">
        <v>13500</v>
      </c>
      <c r="H50" s="86">
        <v>12000</v>
      </c>
      <c r="I50" s="86">
        <v>11778.5</v>
      </c>
      <c r="K50" s="126"/>
      <c r="L50" s="127"/>
      <c r="M50" s="128"/>
      <c r="N50" s="128"/>
      <c r="P50" s="129"/>
      <c r="R50" s="127"/>
    </row>
    <row r="51" spans="1:18" s="125" customFormat="1" ht="20.100000000000001" customHeight="1">
      <c r="A51" s="6" t="s">
        <v>125</v>
      </c>
      <c r="B51" s="4">
        <v>240</v>
      </c>
      <c r="C51" s="86">
        <v>2756.4</v>
      </c>
      <c r="D51" s="89">
        <v>5878</v>
      </c>
      <c r="E51" s="89">
        <f t="shared" si="5"/>
        <v>5267.9</v>
      </c>
      <c r="F51" s="86">
        <v>1300</v>
      </c>
      <c r="G51" s="86">
        <v>1300</v>
      </c>
      <c r="H51" s="86">
        <v>1300</v>
      </c>
      <c r="I51" s="86">
        <v>1367.9</v>
      </c>
      <c r="K51" s="126"/>
      <c r="L51" s="127"/>
      <c r="M51" s="128"/>
      <c r="N51" s="128"/>
      <c r="P51" s="129"/>
      <c r="R51" s="127"/>
    </row>
    <row r="52" spans="1:18" ht="20.100000000000001" customHeight="1">
      <c r="A52" s="6" t="s">
        <v>126</v>
      </c>
      <c r="B52" s="4">
        <v>250</v>
      </c>
      <c r="C52" s="86">
        <v>5115.3999999999996</v>
      </c>
      <c r="D52" s="89">
        <v>9413.2999999999993</v>
      </c>
      <c r="E52" s="89">
        <f t="shared" si="5"/>
        <v>9413.2999999999993</v>
      </c>
      <c r="F52" s="86">
        <v>2242.9</v>
      </c>
      <c r="G52" s="86">
        <v>2560</v>
      </c>
      <c r="H52" s="86">
        <v>2367.4</v>
      </c>
      <c r="I52" s="86">
        <v>2243</v>
      </c>
      <c r="K52" s="96"/>
      <c r="L52" s="94"/>
      <c r="M52" s="97"/>
      <c r="N52" s="97"/>
      <c r="P52" s="101"/>
      <c r="R52" s="94"/>
    </row>
    <row r="53" spans="1:18" s="125" customFormat="1" ht="20.100000000000001" customHeight="1">
      <c r="A53" s="6" t="s">
        <v>127</v>
      </c>
      <c r="B53" s="4">
        <v>260</v>
      </c>
      <c r="C53" s="86">
        <v>841.4</v>
      </c>
      <c r="D53" s="89">
        <v>862.5</v>
      </c>
      <c r="E53" s="89">
        <f t="shared" si="5"/>
        <v>499</v>
      </c>
      <c r="F53" s="86">
        <v>120</v>
      </c>
      <c r="G53" s="86">
        <v>120</v>
      </c>
      <c r="H53" s="86">
        <v>130</v>
      </c>
      <c r="I53" s="86">
        <v>129</v>
      </c>
      <c r="K53" s="156"/>
      <c r="L53" s="127"/>
      <c r="M53" s="128"/>
      <c r="N53" s="128"/>
      <c r="P53" s="129"/>
      <c r="R53" s="127"/>
    </row>
    <row r="54" spans="1:18" s="130" customFormat="1" ht="20.100000000000001" customHeight="1">
      <c r="A54" s="105" t="s">
        <v>134</v>
      </c>
      <c r="B54" s="141">
        <v>270</v>
      </c>
      <c r="C54" s="107">
        <v>9605.2000000000007</v>
      </c>
      <c r="D54" s="142">
        <f>D55+D56+D57+D58+D59+D60</f>
        <v>13215</v>
      </c>
      <c r="E54" s="142">
        <f>SUM(F54:I54)</f>
        <v>16155.29</v>
      </c>
      <c r="F54" s="107">
        <f>F55+F56+F57+F58+F59</f>
        <v>6348.2</v>
      </c>
      <c r="G54" s="107">
        <f t="shared" ref="G54:I54" si="7">G55+G56+G57+G58+G59</f>
        <v>3130</v>
      </c>
      <c r="H54" s="107">
        <f t="shared" si="7"/>
        <v>2349.1</v>
      </c>
      <c r="I54" s="107">
        <f t="shared" si="7"/>
        <v>4327.99</v>
      </c>
      <c r="K54" s="131"/>
      <c r="L54" s="132"/>
      <c r="M54" s="133"/>
      <c r="N54" s="133"/>
      <c r="P54" s="134"/>
    </row>
    <row r="55" spans="1:18" s="125" customFormat="1" ht="20.100000000000001" customHeight="1">
      <c r="A55" s="55" t="s">
        <v>128</v>
      </c>
      <c r="B55" s="4">
        <v>271</v>
      </c>
      <c r="C55" s="86">
        <v>3237</v>
      </c>
      <c r="D55" s="89">
        <v>3757.3</v>
      </c>
      <c r="E55" s="89">
        <f t="shared" si="5"/>
        <v>5078.2</v>
      </c>
      <c r="F55" s="86">
        <v>3098.2</v>
      </c>
      <c r="G55" s="86">
        <v>380</v>
      </c>
      <c r="H55" s="86">
        <v>0</v>
      </c>
      <c r="I55" s="86">
        <v>1600</v>
      </c>
      <c r="K55" s="126"/>
      <c r="L55" s="127"/>
      <c r="M55" s="128"/>
      <c r="N55" s="128"/>
      <c r="P55" s="129"/>
      <c r="R55" s="127"/>
    </row>
    <row r="56" spans="1:18" s="125" customFormat="1" ht="20.100000000000001" customHeight="1">
      <c r="A56" s="55" t="s">
        <v>129</v>
      </c>
      <c r="B56" s="4">
        <v>272</v>
      </c>
      <c r="C56" s="86">
        <v>552</v>
      </c>
      <c r="D56" s="89">
        <v>908.3</v>
      </c>
      <c r="E56" s="89">
        <f t="shared" si="5"/>
        <v>999.1</v>
      </c>
      <c r="F56" s="86">
        <v>250</v>
      </c>
      <c r="G56" s="86">
        <v>250</v>
      </c>
      <c r="H56" s="86">
        <v>249.1</v>
      </c>
      <c r="I56" s="86">
        <v>250</v>
      </c>
      <c r="K56" s="126"/>
      <c r="L56" s="127"/>
      <c r="M56" s="128"/>
      <c r="N56" s="128"/>
      <c r="P56" s="129"/>
      <c r="R56" s="127"/>
    </row>
    <row r="57" spans="1:18" s="125" customFormat="1" ht="20.100000000000001" customHeight="1">
      <c r="A57" s="55" t="s">
        <v>130</v>
      </c>
      <c r="B57" s="4">
        <v>273</v>
      </c>
      <c r="C57" s="86">
        <v>5816.2</v>
      </c>
      <c r="D57" s="89">
        <v>8549.4</v>
      </c>
      <c r="E57" s="89">
        <f t="shared" si="5"/>
        <v>10077.99</v>
      </c>
      <c r="F57" s="86">
        <v>3000</v>
      </c>
      <c r="G57" s="86">
        <v>2500</v>
      </c>
      <c r="H57" s="86">
        <v>2100</v>
      </c>
      <c r="I57" s="86">
        <v>2477.9899999999998</v>
      </c>
      <c r="K57" s="126"/>
      <c r="L57" s="127"/>
      <c r="M57" s="128"/>
      <c r="N57" s="128"/>
      <c r="P57" s="129"/>
      <c r="R57" s="127"/>
    </row>
    <row r="58" spans="1:18" ht="20.100000000000001" customHeight="1">
      <c r="A58" s="55" t="s">
        <v>131</v>
      </c>
      <c r="B58" s="4">
        <v>274</v>
      </c>
      <c r="C58" s="86"/>
      <c r="D58" s="89">
        <v>0</v>
      </c>
      <c r="E58" s="89">
        <f t="shared" si="5"/>
        <v>0</v>
      </c>
      <c r="F58" s="86"/>
      <c r="G58" s="86"/>
      <c r="H58" s="86"/>
      <c r="I58" s="86"/>
      <c r="K58" s="95"/>
      <c r="L58" s="94"/>
      <c r="M58" s="97"/>
      <c r="N58" s="97"/>
      <c r="P58" s="101"/>
      <c r="R58" s="94"/>
    </row>
    <row r="59" spans="1:18" ht="20.100000000000001" customHeight="1">
      <c r="A59" s="55" t="s">
        <v>132</v>
      </c>
      <c r="B59" s="4">
        <v>275</v>
      </c>
      <c r="C59" s="86"/>
      <c r="D59" s="89">
        <v>0</v>
      </c>
      <c r="E59" s="89">
        <f t="shared" si="5"/>
        <v>0</v>
      </c>
      <c r="F59" s="86"/>
      <c r="G59" s="86"/>
      <c r="H59" s="86"/>
      <c r="I59" s="86"/>
      <c r="K59" s="95"/>
      <c r="L59" s="94"/>
      <c r="M59" s="97"/>
      <c r="N59" s="97"/>
      <c r="P59" s="101"/>
      <c r="R59" s="94"/>
    </row>
    <row r="60" spans="1:18" ht="20.100000000000001" customHeight="1">
      <c r="A60" s="55" t="s">
        <v>133</v>
      </c>
      <c r="B60" s="4">
        <v>276</v>
      </c>
      <c r="C60" s="86"/>
      <c r="D60" s="89">
        <v>0</v>
      </c>
      <c r="E60" s="89">
        <f t="shared" si="5"/>
        <v>0</v>
      </c>
      <c r="F60" s="86"/>
      <c r="G60" s="86"/>
      <c r="H60" s="86"/>
      <c r="I60" s="86"/>
      <c r="K60" s="95"/>
      <c r="L60" s="94"/>
      <c r="M60" s="97"/>
      <c r="N60" s="97"/>
      <c r="P60" s="101"/>
    </row>
    <row r="61" spans="1:18" ht="37.5" customHeight="1">
      <c r="A61" s="6" t="s">
        <v>208</v>
      </c>
      <c r="B61" s="4">
        <v>280</v>
      </c>
      <c r="C61" s="86"/>
      <c r="D61" s="89">
        <v>0</v>
      </c>
      <c r="E61" s="89">
        <f>SUM(F61:I61)</f>
        <v>0</v>
      </c>
      <c r="F61" s="86"/>
      <c r="G61" s="86"/>
      <c r="H61" s="86"/>
      <c r="I61" s="86"/>
      <c r="K61" s="96"/>
      <c r="L61" s="94"/>
      <c r="M61" s="97"/>
      <c r="N61" s="97"/>
      <c r="P61" s="101"/>
      <c r="R61" s="94"/>
    </row>
    <row r="62" spans="1:18" s="125" customFormat="1" ht="20.100000000000001" customHeight="1">
      <c r="A62" s="6" t="s">
        <v>135</v>
      </c>
      <c r="B62" s="4">
        <v>290</v>
      </c>
      <c r="C62" s="86">
        <v>282.10000000000002</v>
      </c>
      <c r="D62" s="89">
        <v>354.1</v>
      </c>
      <c r="E62" s="89">
        <f t="shared" si="5"/>
        <v>271</v>
      </c>
      <c r="F62" s="86">
        <v>68</v>
      </c>
      <c r="G62" s="86">
        <v>67</v>
      </c>
      <c r="H62" s="86">
        <v>68</v>
      </c>
      <c r="I62" s="86">
        <v>68</v>
      </c>
      <c r="K62" s="126"/>
      <c r="L62" s="127"/>
      <c r="M62" s="128"/>
      <c r="N62" s="128"/>
      <c r="P62" s="129"/>
      <c r="R62" s="127"/>
    </row>
    <row r="63" spans="1:18" ht="20.100000000000001" customHeight="1">
      <c r="A63" s="6" t="s">
        <v>136</v>
      </c>
      <c r="B63" s="4">
        <v>300</v>
      </c>
      <c r="C63" s="86">
        <v>916.7</v>
      </c>
      <c r="D63" s="89">
        <v>4355.6000000000004</v>
      </c>
      <c r="E63" s="89">
        <f t="shared" si="5"/>
        <v>4355.6000000000004</v>
      </c>
      <c r="F63" s="86">
        <v>1150.9000000000001</v>
      </c>
      <c r="G63" s="86">
        <v>1088.9000000000001</v>
      </c>
      <c r="H63" s="86">
        <v>1088.9000000000001</v>
      </c>
      <c r="I63" s="86">
        <v>1026.9000000000001</v>
      </c>
      <c r="L63" s="94"/>
      <c r="M63" s="97"/>
      <c r="N63" s="97"/>
      <c r="P63" s="101"/>
      <c r="R63" s="94"/>
    </row>
    <row r="64" spans="1:18" ht="20.100000000000001" customHeight="1">
      <c r="A64" s="6" t="s">
        <v>143</v>
      </c>
      <c r="B64" s="4">
        <v>320</v>
      </c>
      <c r="C64" s="86"/>
      <c r="D64" s="89">
        <v>0</v>
      </c>
      <c r="E64" s="89">
        <f>SUM(F64:I64)</f>
        <v>0</v>
      </c>
      <c r="F64" s="86"/>
      <c r="G64" s="86"/>
      <c r="H64" s="86"/>
      <c r="I64" s="86"/>
    </row>
    <row r="65" spans="1:12" ht="20.100000000000001" customHeight="1">
      <c r="A65" s="6"/>
      <c r="B65" s="4">
        <v>321</v>
      </c>
      <c r="C65" s="86"/>
      <c r="D65" s="89"/>
      <c r="E65" s="89"/>
      <c r="F65" s="86"/>
      <c r="G65" s="86"/>
      <c r="H65" s="86"/>
      <c r="I65" s="86"/>
      <c r="K65" s="98"/>
      <c r="L65" s="94"/>
    </row>
    <row r="66" spans="1:12" ht="19.5" customHeight="1">
      <c r="A66" s="6" t="s">
        <v>137</v>
      </c>
      <c r="B66" s="4">
        <v>330</v>
      </c>
      <c r="C66" s="89">
        <f>SUM(C47:C54)+SUM(C61:C64)</f>
        <v>162219.4</v>
      </c>
      <c r="D66" s="89">
        <f>D63+D62+D54+D53+D52+D51+D50+D49+D48+D47</f>
        <v>206226.90000000002</v>
      </c>
      <c r="E66" s="89">
        <f>SUM(F66:I66)</f>
        <v>218334.34600000002</v>
      </c>
      <c r="F66" s="89">
        <f>SUM(F47:F54)+SUM(F61:F64)</f>
        <v>56877.705999999998</v>
      </c>
      <c r="G66" s="89">
        <f>SUM(G47:G54)+SUM(G61:G64)</f>
        <v>54915.25</v>
      </c>
      <c r="H66" s="89">
        <f>SUM(H47:H54)+SUM(H61:H64)</f>
        <v>52451.75</v>
      </c>
      <c r="I66" s="89">
        <f>SUM(I47:I54)+SUM(I61:I64)</f>
        <v>54089.64</v>
      </c>
    </row>
    <row r="67" spans="1:12" ht="19.8" customHeight="1">
      <c r="A67" s="166" t="s">
        <v>144</v>
      </c>
      <c r="B67" s="167"/>
      <c r="C67" s="167"/>
      <c r="D67" s="167"/>
      <c r="E67" s="167"/>
      <c r="F67" s="167"/>
      <c r="G67" s="167"/>
      <c r="H67" s="167"/>
      <c r="I67" s="168"/>
      <c r="K67" s="101"/>
    </row>
    <row r="68" spans="1:12" ht="19.5" customHeight="1">
      <c r="A68" s="6" t="s">
        <v>145</v>
      </c>
      <c r="B68" s="4">
        <v>400</v>
      </c>
      <c r="C68" s="86">
        <f>C49+C50+C51+C54</f>
        <v>50816.7</v>
      </c>
      <c r="D68" s="88">
        <f>D49+D50+D51+D54</f>
        <v>71681.399999999994</v>
      </c>
      <c r="E68" s="87">
        <f>SUM(F68:I68)</f>
        <v>77806.290000000008</v>
      </c>
      <c r="F68" s="86">
        <f>F49+F50+F51+F54</f>
        <v>21798.799999999999</v>
      </c>
      <c r="G68" s="86">
        <f>G49+G50+G51+G54</f>
        <v>19582</v>
      </c>
      <c r="H68" s="86">
        <f>H49+H50+H51+H54</f>
        <v>17300.099999999999</v>
      </c>
      <c r="I68" s="86">
        <f>I49+I50+I51+I54</f>
        <v>19125.39</v>
      </c>
    </row>
    <row r="69" spans="1:12" ht="19.5" customHeight="1">
      <c r="A69" s="6" t="s">
        <v>146</v>
      </c>
      <c r="B69" s="4">
        <v>410</v>
      </c>
      <c r="C69" s="86">
        <f>C47</f>
        <v>85857.3</v>
      </c>
      <c r="D69" s="88">
        <f>D47</f>
        <v>98000</v>
      </c>
      <c r="E69" s="87">
        <f t="shared" ref="E69:E73" si="8">SUM(F69:I69)</f>
        <v>103269.8</v>
      </c>
      <c r="F69" s="86">
        <f>F47</f>
        <v>25817.3</v>
      </c>
      <c r="G69" s="86">
        <f t="shared" ref="G69:I69" si="9">G47</f>
        <v>25817.5</v>
      </c>
      <c r="H69" s="86">
        <f t="shared" si="9"/>
        <v>25817.5</v>
      </c>
      <c r="I69" s="86">
        <f t="shared" si="9"/>
        <v>25817.5</v>
      </c>
    </row>
    <row r="70" spans="1:12" ht="19.5" customHeight="1">
      <c r="A70" s="6" t="s">
        <v>148</v>
      </c>
      <c r="B70" s="4">
        <v>420</v>
      </c>
      <c r="C70" s="86">
        <f>C48</f>
        <v>18389.8</v>
      </c>
      <c r="D70" s="88">
        <f>D48</f>
        <v>21560</v>
      </c>
      <c r="E70" s="87">
        <f>SUM(F70:I70)</f>
        <v>22719.356</v>
      </c>
      <c r="F70" s="86">
        <f>F48</f>
        <v>5679.8059999999996</v>
      </c>
      <c r="G70" s="86">
        <f t="shared" ref="G70:I70" si="10">G48</f>
        <v>5679.85</v>
      </c>
      <c r="H70" s="86">
        <f t="shared" si="10"/>
        <v>5679.85</v>
      </c>
      <c r="I70" s="86">
        <f t="shared" si="10"/>
        <v>5679.85</v>
      </c>
    </row>
    <row r="71" spans="1:12" ht="19.5" customHeight="1">
      <c r="A71" s="6" t="s">
        <v>135</v>
      </c>
      <c r="B71" s="4">
        <v>421</v>
      </c>
      <c r="C71" s="86">
        <f>C62</f>
        <v>282.10000000000002</v>
      </c>
      <c r="D71" s="88">
        <f>D62</f>
        <v>354.1</v>
      </c>
      <c r="E71" s="87">
        <f>SUM(F71:I71)</f>
        <v>271</v>
      </c>
      <c r="F71" s="86">
        <f>F62</f>
        <v>68</v>
      </c>
      <c r="G71" s="86">
        <f t="shared" ref="G71:I71" si="11">G62</f>
        <v>67</v>
      </c>
      <c r="H71" s="86">
        <f t="shared" si="11"/>
        <v>68</v>
      </c>
      <c r="I71" s="86">
        <f t="shared" si="11"/>
        <v>68</v>
      </c>
    </row>
    <row r="72" spans="1:12" ht="19.5" customHeight="1">
      <c r="A72" s="6" t="s">
        <v>200</v>
      </c>
      <c r="B72" s="4">
        <v>430</v>
      </c>
      <c r="C72" s="86"/>
      <c r="D72" s="88"/>
      <c r="E72" s="87"/>
      <c r="F72" s="86"/>
      <c r="G72" s="86"/>
      <c r="H72" s="86"/>
      <c r="I72" s="86"/>
    </row>
    <row r="73" spans="1:12" ht="19.5" customHeight="1">
      <c r="A73" s="6" t="s">
        <v>149</v>
      </c>
      <c r="B73" s="4">
        <v>440</v>
      </c>
      <c r="C73" s="86">
        <v>5959.82</v>
      </c>
      <c r="D73" s="88">
        <f>D52+D53+D61+D63+D64</f>
        <v>14631.4</v>
      </c>
      <c r="E73" s="87">
        <f t="shared" si="8"/>
        <v>14267.9</v>
      </c>
      <c r="F73" s="86">
        <f>F52+F53+F61+F63+F64</f>
        <v>3513.8</v>
      </c>
      <c r="G73" s="86">
        <f t="shared" ref="G73:I73" si="12">G52+G53+G61+G63+G64</f>
        <v>3768.9</v>
      </c>
      <c r="H73" s="86">
        <f t="shared" si="12"/>
        <v>3586.3</v>
      </c>
      <c r="I73" s="86">
        <f t="shared" si="12"/>
        <v>3398.9</v>
      </c>
    </row>
    <row r="74" spans="1:12" ht="19.5" customHeight="1">
      <c r="A74" s="6" t="s">
        <v>150</v>
      </c>
      <c r="B74" s="4">
        <v>450</v>
      </c>
      <c r="C74" s="89">
        <f>SUM(C68:C73)</f>
        <v>161305.72</v>
      </c>
      <c r="D74" s="138">
        <f>SUM(D68:D73)</f>
        <v>206226.9</v>
      </c>
      <c r="E74" s="89">
        <f>SUM(F74:I74)</f>
        <v>218334.34600000002</v>
      </c>
      <c r="F74" s="89">
        <f>SUM(F68:F73)</f>
        <v>56877.705999999998</v>
      </c>
      <c r="G74" s="89">
        <f>SUM(G68:G73)</f>
        <v>54915.25</v>
      </c>
      <c r="H74" s="89">
        <f>SUM(H68:H73)</f>
        <v>52451.75</v>
      </c>
      <c r="I74" s="89">
        <f>SUM(I68:I73)</f>
        <v>54089.64</v>
      </c>
    </row>
    <row r="75" spans="1:12" ht="20.100000000000001" customHeight="1">
      <c r="A75" s="166" t="s">
        <v>98</v>
      </c>
      <c r="B75" s="167"/>
      <c r="C75" s="167"/>
      <c r="D75" s="167"/>
      <c r="E75" s="167"/>
      <c r="F75" s="167"/>
      <c r="G75" s="167"/>
      <c r="H75" s="167"/>
      <c r="I75" s="168"/>
    </row>
    <row r="76" spans="1:12" ht="20.100000000000001" customHeight="1">
      <c r="A76" s="6" t="s">
        <v>110</v>
      </c>
      <c r="B76" s="4">
        <v>500</v>
      </c>
      <c r="C76" s="89">
        <f>SUM(C77)</f>
        <v>0</v>
      </c>
      <c r="D76" s="89">
        <v>0</v>
      </c>
      <c r="E76" s="89">
        <f>SUM(F76:I76)</f>
        <v>0</v>
      </c>
      <c r="F76" s="89">
        <f>SUM(F77)</f>
        <v>0</v>
      </c>
      <c r="G76" s="89">
        <f>SUM(G77)</f>
        <v>0</v>
      </c>
      <c r="H76" s="89">
        <f>SUM(H77)</f>
        <v>0</v>
      </c>
      <c r="I76" s="89">
        <f>SUM(I77)</f>
        <v>0</v>
      </c>
    </row>
    <row r="77" spans="1:12" ht="20.100000000000001" customHeight="1">
      <c r="A77" s="6" t="s">
        <v>97</v>
      </c>
      <c r="B77" s="59">
        <v>501</v>
      </c>
      <c r="C77" s="86"/>
      <c r="D77" s="87">
        <v>0</v>
      </c>
      <c r="E77" s="87">
        <f>SUM(F77:I77)</f>
        <v>0</v>
      </c>
      <c r="F77" s="86"/>
      <c r="G77" s="86"/>
      <c r="H77" s="86"/>
      <c r="I77" s="86"/>
    </row>
    <row r="78" spans="1:12" ht="60.6" customHeight="1">
      <c r="A78" s="8" t="s">
        <v>95</v>
      </c>
      <c r="B78" s="41">
        <v>510</v>
      </c>
      <c r="C78" s="89">
        <f>SUM(C79:C84)</f>
        <v>19469.7</v>
      </c>
      <c r="D78" s="89">
        <v>280230.5</v>
      </c>
      <c r="E78" s="89">
        <f t="shared" ref="E78:E84" si="13">SUM(F78:I78)</f>
        <v>101487.9</v>
      </c>
      <c r="F78" s="89">
        <f>SUM(F79:F84)</f>
        <v>4000</v>
      </c>
      <c r="G78" s="89">
        <f>SUM(G79:G84)</f>
        <v>42909.5</v>
      </c>
      <c r="H78" s="89">
        <f>SUM(H79:H84)</f>
        <v>43678.400000000001</v>
      </c>
      <c r="I78" s="89">
        <f>SUM(I79:I84)</f>
        <v>10900</v>
      </c>
    </row>
    <row r="79" spans="1:12" ht="20.100000000000001" customHeight="1">
      <c r="A79" s="6" t="s">
        <v>0</v>
      </c>
      <c r="B79" s="60">
        <v>511</v>
      </c>
      <c r="C79" s="86"/>
      <c r="D79" s="89">
        <v>91753</v>
      </c>
      <c r="E79" s="89">
        <f>F79+G79+H79+I79</f>
        <v>86032.9</v>
      </c>
      <c r="F79" s="92">
        <v>3500</v>
      </c>
      <c r="G79" s="92">
        <v>36532</v>
      </c>
      <c r="H79" s="92">
        <v>36000.9</v>
      </c>
      <c r="I79" s="92">
        <v>10000</v>
      </c>
    </row>
    <row r="80" spans="1:12" ht="20.100000000000001" customHeight="1">
      <c r="A80" s="6" t="s">
        <v>1</v>
      </c>
      <c r="B80" s="61">
        <v>512</v>
      </c>
      <c r="C80" s="86">
        <v>4796.3</v>
      </c>
      <c r="D80" s="89">
        <v>155533.5</v>
      </c>
      <c r="E80" s="89">
        <f t="shared" si="13"/>
        <v>6600</v>
      </c>
      <c r="F80" s="86">
        <f>'1.2. Інша інфо_2'!AB8</f>
        <v>0</v>
      </c>
      <c r="G80" s="86">
        <f>'1.2. Інша інфо_2'!AC8</f>
        <v>2200</v>
      </c>
      <c r="H80" s="86">
        <f>'1.2. Інша інфо_2'!AD8</f>
        <v>3500</v>
      </c>
      <c r="I80" s="86">
        <f>'1.2. Інша інфо_2'!AE8</f>
        <v>900</v>
      </c>
    </row>
    <row r="81" spans="1:11" ht="20.100000000000001" customHeight="1">
      <c r="A81" s="6" t="s">
        <v>14</v>
      </c>
      <c r="B81" s="60">
        <v>513</v>
      </c>
      <c r="C81" s="86">
        <v>3575.3</v>
      </c>
      <c r="D81" s="89">
        <v>0</v>
      </c>
      <c r="E81" s="89">
        <f t="shared" si="13"/>
        <v>0</v>
      </c>
      <c r="F81" s="86"/>
      <c r="G81" s="86"/>
      <c r="H81" s="86"/>
      <c r="I81" s="86"/>
    </row>
    <row r="82" spans="1:11" ht="20.100000000000001" customHeight="1">
      <c r="A82" s="6" t="s">
        <v>2</v>
      </c>
      <c r="B82" s="61">
        <v>514</v>
      </c>
      <c r="C82" s="86"/>
      <c r="D82" s="89">
        <v>0</v>
      </c>
      <c r="E82" s="89">
        <f t="shared" si="13"/>
        <v>0</v>
      </c>
      <c r="F82" s="86"/>
      <c r="G82" s="86"/>
      <c r="H82" s="86"/>
      <c r="I82" s="86"/>
    </row>
    <row r="83" spans="1:11" ht="33" customHeight="1">
      <c r="A83" s="6" t="s">
        <v>19</v>
      </c>
      <c r="B83" s="60">
        <v>515</v>
      </c>
      <c r="C83" s="86"/>
      <c r="D83" s="89">
        <v>0</v>
      </c>
      <c r="E83" s="89">
        <f t="shared" si="13"/>
        <v>0</v>
      </c>
      <c r="F83" s="86"/>
      <c r="G83" s="86"/>
      <c r="H83" s="86"/>
      <c r="I83" s="86"/>
      <c r="K83" s="97"/>
    </row>
    <row r="84" spans="1:11" s="125" customFormat="1" ht="20.100000000000001" customHeight="1">
      <c r="A84" s="6" t="s">
        <v>69</v>
      </c>
      <c r="B84" s="59">
        <v>516</v>
      </c>
      <c r="C84" s="86">
        <v>11098.1</v>
      </c>
      <c r="D84" s="89">
        <v>32944</v>
      </c>
      <c r="E84" s="89">
        <f t="shared" si="13"/>
        <v>8855</v>
      </c>
      <c r="F84" s="86">
        <v>500</v>
      </c>
      <c r="G84" s="86">
        <v>4177.5</v>
      </c>
      <c r="H84" s="86">
        <v>4177.5</v>
      </c>
      <c r="I84" s="86"/>
    </row>
    <row r="85" spans="1:11" ht="42.6" customHeight="1">
      <c r="A85" s="166" t="s">
        <v>109</v>
      </c>
      <c r="B85" s="167"/>
      <c r="C85" s="167"/>
      <c r="D85" s="167"/>
      <c r="E85" s="167"/>
      <c r="F85" s="167"/>
      <c r="G85" s="167"/>
      <c r="H85" s="167"/>
      <c r="I85" s="168"/>
    </row>
    <row r="86" spans="1:11" ht="20.100000000000001" customHeight="1">
      <c r="A86" s="6" t="s">
        <v>111</v>
      </c>
      <c r="B86" s="4">
        <v>600</v>
      </c>
      <c r="C86" s="89">
        <f>SUM(C87:C90)</f>
        <v>0</v>
      </c>
      <c r="D86" s="89">
        <v>0</v>
      </c>
      <c r="E86" s="89">
        <f t="shared" ref="E86:E94" si="14">SUM(F86:I86)</f>
        <v>0</v>
      </c>
      <c r="F86" s="89">
        <f>SUM(F87:F90)</f>
        <v>0</v>
      </c>
      <c r="G86" s="89">
        <f>SUM(G87:G90)</f>
        <v>0</v>
      </c>
      <c r="H86" s="89">
        <f>SUM(H87:H90)</f>
        <v>0</v>
      </c>
      <c r="I86" s="89">
        <f>SUM(I87:I90)</f>
        <v>0</v>
      </c>
    </row>
    <row r="87" spans="1:11" ht="20.100000000000001" customHeight="1">
      <c r="A87" s="55" t="s">
        <v>112</v>
      </c>
      <c r="B87" s="59">
        <v>601</v>
      </c>
      <c r="C87" s="86"/>
      <c r="D87" s="86">
        <v>0</v>
      </c>
      <c r="E87" s="88">
        <f t="shared" si="14"/>
        <v>0</v>
      </c>
      <c r="F87" s="86"/>
      <c r="G87" s="86"/>
      <c r="H87" s="86"/>
      <c r="I87" s="86"/>
    </row>
    <row r="88" spans="1:11" ht="20.100000000000001" customHeight="1">
      <c r="A88" s="55" t="s">
        <v>113</v>
      </c>
      <c r="B88" s="59">
        <v>602</v>
      </c>
      <c r="C88" s="86"/>
      <c r="D88" s="86">
        <v>0</v>
      </c>
      <c r="E88" s="88">
        <f t="shared" si="14"/>
        <v>0</v>
      </c>
      <c r="F88" s="86"/>
      <c r="G88" s="86"/>
      <c r="H88" s="86"/>
      <c r="I88" s="86"/>
    </row>
    <row r="89" spans="1:11" ht="20.100000000000001" customHeight="1">
      <c r="A89" s="55" t="s">
        <v>114</v>
      </c>
      <c r="B89" s="59">
        <v>603</v>
      </c>
      <c r="C89" s="86"/>
      <c r="D89" s="86">
        <v>0</v>
      </c>
      <c r="E89" s="88">
        <f t="shared" si="14"/>
        <v>0</v>
      </c>
      <c r="F89" s="86"/>
      <c r="G89" s="86"/>
      <c r="H89" s="86"/>
      <c r="I89" s="86"/>
    </row>
    <row r="90" spans="1:11" ht="20.100000000000001" customHeight="1">
      <c r="A90" s="6" t="s">
        <v>115</v>
      </c>
      <c r="B90" s="4">
        <v>610</v>
      </c>
      <c r="C90" s="86"/>
      <c r="D90" s="86">
        <v>0</v>
      </c>
      <c r="E90" s="88">
        <f t="shared" si="14"/>
        <v>0</v>
      </c>
      <c r="F90" s="86"/>
      <c r="G90" s="86"/>
      <c r="H90" s="86"/>
      <c r="I90" s="86"/>
    </row>
    <row r="91" spans="1:11" ht="20.100000000000001" customHeight="1">
      <c r="A91" s="6" t="s">
        <v>116</v>
      </c>
      <c r="B91" s="4">
        <v>620</v>
      </c>
      <c r="C91" s="89">
        <f>SUM(C92:C95)</f>
        <v>0</v>
      </c>
      <c r="D91" s="89">
        <v>0</v>
      </c>
      <c r="E91" s="89">
        <f t="shared" si="14"/>
        <v>0</v>
      </c>
      <c r="F91" s="89">
        <f>SUM(F92:F95)</f>
        <v>0</v>
      </c>
      <c r="G91" s="89">
        <f>SUM(G92:G95)</f>
        <v>0</v>
      </c>
      <c r="H91" s="89">
        <f>SUM(H92:H95)</f>
        <v>0</v>
      </c>
      <c r="I91" s="89">
        <f>SUM(I92:I95)</f>
        <v>0</v>
      </c>
    </row>
    <row r="92" spans="1:11" ht="20.100000000000001" customHeight="1">
      <c r="A92" s="55" t="s">
        <v>112</v>
      </c>
      <c r="B92" s="59">
        <v>621</v>
      </c>
      <c r="C92" s="86"/>
      <c r="D92" s="86">
        <v>0</v>
      </c>
      <c r="E92" s="88">
        <f t="shared" si="14"/>
        <v>0</v>
      </c>
      <c r="F92" s="86"/>
      <c r="G92" s="86"/>
      <c r="H92" s="86"/>
      <c r="I92" s="86"/>
    </row>
    <row r="93" spans="1:11" ht="20.100000000000001" customHeight="1">
      <c r="A93" s="55" t="s">
        <v>113</v>
      </c>
      <c r="B93" s="59">
        <v>622</v>
      </c>
      <c r="C93" s="86"/>
      <c r="D93" s="86">
        <v>0</v>
      </c>
      <c r="E93" s="88">
        <f t="shared" si="14"/>
        <v>0</v>
      </c>
      <c r="F93" s="86"/>
      <c r="G93" s="86"/>
      <c r="H93" s="86"/>
      <c r="I93" s="86"/>
    </row>
    <row r="94" spans="1:11" ht="20.100000000000001" customHeight="1">
      <c r="A94" s="55" t="s">
        <v>114</v>
      </c>
      <c r="B94" s="59">
        <v>623</v>
      </c>
      <c r="C94" s="86"/>
      <c r="D94" s="86">
        <v>0</v>
      </c>
      <c r="E94" s="88">
        <f t="shared" si="14"/>
        <v>0</v>
      </c>
      <c r="F94" s="86"/>
      <c r="G94" s="86"/>
      <c r="H94" s="86"/>
      <c r="I94" s="86"/>
    </row>
    <row r="95" spans="1:11" ht="20.100000000000001" customHeight="1">
      <c r="A95" s="6" t="s">
        <v>73</v>
      </c>
      <c r="B95" s="4">
        <v>630</v>
      </c>
      <c r="C95" s="86"/>
      <c r="D95" s="86">
        <v>0</v>
      </c>
      <c r="E95" s="88">
        <f>SUM(F95:I95)</f>
        <v>0</v>
      </c>
      <c r="F95" s="86"/>
      <c r="G95" s="86"/>
      <c r="H95" s="86"/>
      <c r="I95" s="86"/>
    </row>
    <row r="96" spans="1:11" ht="20.100000000000001" customHeight="1">
      <c r="A96" s="8" t="s">
        <v>12</v>
      </c>
      <c r="B96" s="9">
        <v>700</v>
      </c>
      <c r="C96" s="90">
        <f>C45+C76</f>
        <v>175385.78</v>
      </c>
      <c r="D96" s="90">
        <f>D45</f>
        <v>486493.89999999997</v>
      </c>
      <c r="E96" s="90">
        <f>SUM(F96:I96)</f>
        <v>331969.5</v>
      </c>
      <c r="F96" s="90">
        <f>F45</f>
        <v>61745</v>
      </c>
      <c r="G96" s="90">
        <f t="shared" ref="G96:I96" si="15">G45</f>
        <v>102192</v>
      </c>
      <c r="H96" s="90">
        <f t="shared" si="15"/>
        <v>97660.9</v>
      </c>
      <c r="I96" s="90">
        <f t="shared" si="15"/>
        <v>70371.600000000006</v>
      </c>
    </row>
    <row r="97" spans="1:9" ht="20.100000000000001" customHeight="1">
      <c r="A97" s="8" t="s">
        <v>33</v>
      </c>
      <c r="B97" s="9">
        <v>800</v>
      </c>
      <c r="C97" s="90">
        <f>C66+C91+C78</f>
        <v>181689.1</v>
      </c>
      <c r="D97" s="90">
        <f>D66+D91+D78</f>
        <v>486457.4</v>
      </c>
      <c r="E97" s="90">
        <f>SUM(F97:I97)</f>
        <v>319822.24599999998</v>
      </c>
      <c r="F97" s="90">
        <f>F66+F91+F78</f>
        <v>60877.705999999998</v>
      </c>
      <c r="G97" s="90">
        <f t="shared" ref="G97:I97" si="16">G66+G91+G78</f>
        <v>97824.75</v>
      </c>
      <c r="H97" s="90">
        <f t="shared" si="16"/>
        <v>96130.15</v>
      </c>
      <c r="I97" s="90">
        <f t="shared" si="16"/>
        <v>64989.64</v>
      </c>
    </row>
    <row r="98" spans="1:9" ht="19.5" customHeight="1">
      <c r="A98" s="6" t="s">
        <v>100</v>
      </c>
      <c r="B98" s="7">
        <v>850</v>
      </c>
      <c r="C98" s="86">
        <f>C96-C97</f>
        <v>-6303.320000000007</v>
      </c>
      <c r="D98" s="86">
        <f t="shared" ref="D98:E98" si="17">D96-D97</f>
        <v>36.499999999941792</v>
      </c>
      <c r="E98" s="86">
        <f t="shared" si="17"/>
        <v>12147.254000000015</v>
      </c>
      <c r="F98" s="86">
        <f>F96-F97</f>
        <v>867.29400000000169</v>
      </c>
      <c r="G98" s="86">
        <f>G96-G97</f>
        <v>4367.25</v>
      </c>
      <c r="H98" s="86">
        <f>H96-H97</f>
        <v>1530.75</v>
      </c>
      <c r="I98" s="86">
        <f>I96-I97</f>
        <v>5381.9600000000064</v>
      </c>
    </row>
    <row r="99" spans="1:9" ht="19.5" customHeight="1">
      <c r="A99" s="166" t="s">
        <v>101</v>
      </c>
      <c r="B99" s="167"/>
      <c r="C99" s="91"/>
      <c r="D99" s="91"/>
      <c r="E99" s="92"/>
      <c r="F99" s="92" t="s">
        <v>104</v>
      </c>
      <c r="G99" s="92" t="s">
        <v>105</v>
      </c>
      <c r="H99" s="92" t="s">
        <v>102</v>
      </c>
      <c r="I99" s="92" t="s">
        <v>103</v>
      </c>
    </row>
    <row r="100" spans="1:9" ht="19.5" customHeight="1">
      <c r="A100" s="6" t="s">
        <v>117</v>
      </c>
      <c r="B100" s="7">
        <v>900</v>
      </c>
      <c r="C100" s="86"/>
      <c r="D100" s="86"/>
      <c r="E100" s="86"/>
      <c r="F100" s="93">
        <v>539.25</v>
      </c>
      <c r="G100" s="93">
        <v>539.25</v>
      </c>
      <c r="H100" s="93">
        <v>539.25</v>
      </c>
      <c r="I100" s="93">
        <v>539.25</v>
      </c>
    </row>
    <row r="101" spans="1:9" ht="19.5" customHeight="1">
      <c r="A101" s="6" t="s">
        <v>214</v>
      </c>
      <c r="B101" s="7">
        <v>910</v>
      </c>
      <c r="C101" s="86"/>
      <c r="D101" s="86"/>
      <c r="E101" s="86"/>
      <c r="F101" s="86"/>
      <c r="G101" s="86"/>
      <c r="H101" s="86"/>
      <c r="I101" s="86"/>
    </row>
    <row r="102" spans="1:9" ht="19.5" customHeight="1">
      <c r="A102" s="6" t="s">
        <v>106</v>
      </c>
      <c r="B102" s="7">
        <v>920</v>
      </c>
      <c r="C102" s="86"/>
      <c r="D102" s="86"/>
      <c r="E102" s="86"/>
      <c r="F102" s="86"/>
      <c r="G102" s="86"/>
      <c r="H102" s="86"/>
      <c r="I102" s="86"/>
    </row>
    <row r="103" spans="1:9" ht="19.5" customHeight="1">
      <c r="A103" s="6" t="s">
        <v>118</v>
      </c>
      <c r="B103" s="7">
        <v>930</v>
      </c>
      <c r="C103" s="86"/>
      <c r="D103" s="86"/>
      <c r="E103" s="86"/>
      <c r="F103" s="86"/>
      <c r="G103" s="86"/>
      <c r="H103" s="86"/>
      <c r="I103" s="86"/>
    </row>
    <row r="104" spans="1:9" ht="19.5" customHeight="1">
      <c r="A104" s="6" t="s">
        <v>152</v>
      </c>
      <c r="B104" s="7">
        <v>940</v>
      </c>
      <c r="C104" s="86"/>
      <c r="D104" s="86"/>
      <c r="E104" s="86"/>
      <c r="F104" s="86"/>
      <c r="G104" s="86"/>
      <c r="H104" s="86"/>
      <c r="I104" s="86"/>
    </row>
    <row r="105" spans="1:9" ht="19.5" customHeight="1">
      <c r="A105" s="6" t="s">
        <v>153</v>
      </c>
      <c r="B105" s="7">
        <v>950</v>
      </c>
      <c r="C105" s="86">
        <v>5388.8</v>
      </c>
      <c r="D105" s="86"/>
      <c r="E105" s="86"/>
      <c r="F105" s="86"/>
      <c r="G105" s="86"/>
      <c r="H105" s="86"/>
      <c r="I105" s="86"/>
    </row>
    <row r="106" spans="1:9" ht="3" customHeight="1">
      <c r="A106" s="25"/>
      <c r="B106" s="1"/>
      <c r="C106" s="62"/>
      <c r="D106" s="62"/>
      <c r="E106" s="62"/>
      <c r="F106" s="62"/>
      <c r="G106" s="62"/>
      <c r="H106" s="62"/>
      <c r="I106" s="62"/>
    </row>
    <row r="107" spans="1:9" ht="19.5" customHeight="1">
      <c r="A107" s="25" t="s">
        <v>138</v>
      </c>
      <c r="B107" s="1"/>
      <c r="C107" s="62"/>
      <c r="D107" s="62"/>
      <c r="E107" s="62"/>
      <c r="F107" s="62"/>
      <c r="G107" s="62"/>
      <c r="H107" s="62"/>
      <c r="I107" s="62"/>
    </row>
    <row r="108" spans="1:9" ht="19.5" customHeight="1">
      <c r="A108" s="25"/>
      <c r="C108" s="28"/>
      <c r="D108" s="26"/>
      <c r="E108" s="26"/>
      <c r="F108" s="26"/>
      <c r="G108" s="26"/>
      <c r="H108" s="26"/>
      <c r="I108" s="26"/>
    </row>
    <row r="109" spans="1:9" ht="20.100000000000001" customHeight="1">
      <c r="A109" s="155" t="s">
        <v>224</v>
      </c>
      <c r="B109" s="1"/>
      <c r="C109" s="164" t="s">
        <v>50</v>
      </c>
      <c r="D109" s="164"/>
      <c r="E109" s="164"/>
      <c r="F109" s="12"/>
      <c r="G109" s="165" t="s">
        <v>225</v>
      </c>
      <c r="H109" s="165"/>
      <c r="I109" s="165"/>
    </row>
    <row r="110" spans="1:9" ht="20.100000000000001" customHeight="1">
      <c r="A110" s="154" t="s">
        <v>49</v>
      </c>
      <c r="B110" s="2"/>
      <c r="C110" s="161" t="s">
        <v>65</v>
      </c>
      <c r="D110" s="161"/>
      <c r="E110" s="161"/>
      <c r="F110" s="24"/>
      <c r="G110" s="162" t="s">
        <v>31</v>
      </c>
      <c r="H110" s="162"/>
      <c r="I110" s="162"/>
    </row>
    <row r="111" spans="1:9" ht="20.100000000000001" customHeight="1">
      <c r="A111" s="25"/>
      <c r="C111" s="28"/>
      <c r="D111" s="26"/>
      <c r="E111" s="26"/>
      <c r="F111" s="26"/>
      <c r="G111" s="26"/>
      <c r="H111" s="26"/>
      <c r="I111" s="26"/>
    </row>
    <row r="112" spans="1:9">
      <c r="A112" s="25"/>
      <c r="C112" s="28"/>
      <c r="D112" s="26"/>
      <c r="E112" s="26"/>
      <c r="F112" s="26"/>
      <c r="G112" s="26"/>
      <c r="H112" s="26"/>
      <c r="I112" s="26"/>
    </row>
    <row r="113" spans="1:9">
      <c r="A113" s="25"/>
      <c r="C113" s="28"/>
      <c r="D113" s="26"/>
      <c r="E113" s="26"/>
      <c r="F113" s="26"/>
      <c r="G113" s="26"/>
      <c r="H113" s="26"/>
      <c r="I113" s="26"/>
    </row>
    <row r="114" spans="1:9">
      <c r="A114" s="25"/>
      <c r="C114" s="28"/>
      <c r="D114" s="26"/>
      <c r="E114" s="26"/>
      <c r="F114" s="26"/>
      <c r="G114" s="26"/>
      <c r="H114" s="26"/>
      <c r="I114" s="26"/>
    </row>
    <row r="115" spans="1:9">
      <c r="A115" s="25"/>
      <c r="C115" s="28"/>
      <c r="D115" s="26"/>
      <c r="E115" s="26"/>
      <c r="F115" s="26"/>
      <c r="G115" s="26"/>
      <c r="H115" s="26"/>
      <c r="I115" s="26"/>
    </row>
    <row r="116" spans="1:9">
      <c r="A116" s="25"/>
      <c r="C116" s="28"/>
      <c r="D116" s="26"/>
      <c r="E116" s="26"/>
      <c r="F116" s="26"/>
      <c r="G116" s="26"/>
      <c r="H116" s="26"/>
      <c r="I116" s="26"/>
    </row>
    <row r="117" spans="1:9">
      <c r="A117" s="25"/>
      <c r="C117" s="28"/>
      <c r="D117" s="26"/>
      <c r="E117" s="26"/>
      <c r="F117" s="26"/>
      <c r="G117" s="26"/>
      <c r="H117" s="26"/>
      <c r="I117" s="26"/>
    </row>
    <row r="118" spans="1:9">
      <c r="A118" s="25"/>
      <c r="C118" s="28"/>
      <c r="D118" s="26"/>
      <c r="E118" s="26"/>
      <c r="F118" s="26"/>
      <c r="G118" s="26"/>
      <c r="H118" s="26"/>
      <c r="I118" s="26"/>
    </row>
    <row r="119" spans="1:9">
      <c r="A119" s="25"/>
      <c r="C119" s="28"/>
      <c r="D119" s="26"/>
      <c r="E119" s="26"/>
      <c r="F119" s="26"/>
      <c r="G119" s="26"/>
      <c r="H119" s="26"/>
      <c r="I119" s="26"/>
    </row>
    <row r="120" spans="1:9">
      <c r="A120" s="25"/>
      <c r="C120" s="28"/>
      <c r="D120" s="26"/>
      <c r="E120" s="26"/>
      <c r="F120" s="26"/>
      <c r="G120" s="26"/>
      <c r="H120" s="26"/>
      <c r="I120" s="26"/>
    </row>
    <row r="121" spans="1:9">
      <c r="A121" s="25"/>
      <c r="C121" s="28"/>
      <c r="D121" s="26"/>
      <c r="E121" s="26"/>
      <c r="F121" s="26"/>
      <c r="G121" s="26"/>
      <c r="H121" s="26"/>
      <c r="I121" s="26"/>
    </row>
    <row r="122" spans="1:9">
      <c r="A122" s="25"/>
      <c r="C122" s="28"/>
      <c r="D122" s="26"/>
      <c r="E122" s="26"/>
      <c r="F122" s="26"/>
      <c r="G122" s="26"/>
      <c r="H122" s="26"/>
      <c r="I122" s="26"/>
    </row>
    <row r="123" spans="1:9">
      <c r="A123" s="25"/>
      <c r="C123" s="28"/>
      <c r="D123" s="26"/>
      <c r="E123" s="26"/>
      <c r="F123" s="26"/>
      <c r="G123" s="26"/>
      <c r="H123" s="26"/>
      <c r="I123" s="26"/>
    </row>
    <row r="124" spans="1:9">
      <c r="A124" s="25"/>
      <c r="C124" s="28"/>
      <c r="D124" s="26"/>
      <c r="E124" s="26"/>
      <c r="F124" s="26"/>
      <c r="G124" s="26"/>
      <c r="H124" s="26"/>
      <c r="I124" s="26"/>
    </row>
    <row r="125" spans="1:9">
      <c r="A125" s="25"/>
      <c r="C125" s="28"/>
      <c r="D125" s="26"/>
      <c r="E125" s="26"/>
      <c r="F125" s="26"/>
      <c r="G125" s="26"/>
      <c r="H125" s="26"/>
      <c r="I125" s="26"/>
    </row>
    <row r="126" spans="1:9">
      <c r="A126" s="25"/>
      <c r="C126" s="28"/>
      <c r="D126" s="26"/>
      <c r="E126" s="26"/>
      <c r="F126" s="26"/>
      <c r="G126" s="26"/>
      <c r="H126" s="26"/>
      <c r="I126" s="26"/>
    </row>
    <row r="127" spans="1:9">
      <c r="A127" s="25"/>
      <c r="C127" s="28"/>
      <c r="D127" s="26"/>
      <c r="E127" s="26"/>
      <c r="F127" s="26"/>
      <c r="G127" s="26"/>
      <c r="H127" s="26"/>
      <c r="I127" s="26"/>
    </row>
    <row r="128" spans="1:9">
      <c r="A128" s="25"/>
      <c r="C128" s="28"/>
      <c r="D128" s="26"/>
      <c r="E128" s="26"/>
      <c r="F128" s="26"/>
      <c r="G128" s="26"/>
      <c r="H128" s="26"/>
      <c r="I128" s="26"/>
    </row>
    <row r="129" spans="1:9">
      <c r="A129" s="25"/>
      <c r="C129" s="28"/>
      <c r="D129" s="26"/>
      <c r="E129" s="26"/>
      <c r="F129" s="26"/>
      <c r="G129" s="26"/>
      <c r="H129" s="26"/>
      <c r="I129" s="26"/>
    </row>
    <row r="130" spans="1:9">
      <c r="A130" s="25"/>
      <c r="C130" s="28"/>
      <c r="D130" s="26"/>
      <c r="E130" s="26"/>
      <c r="F130" s="26"/>
      <c r="G130" s="26"/>
      <c r="H130" s="26"/>
      <c r="I130" s="26"/>
    </row>
    <row r="131" spans="1:9">
      <c r="A131" s="25"/>
      <c r="C131" s="28"/>
      <c r="D131" s="26"/>
      <c r="E131" s="26"/>
      <c r="F131" s="26"/>
      <c r="G131" s="26"/>
      <c r="H131" s="26"/>
      <c r="I131" s="26"/>
    </row>
    <row r="132" spans="1:9">
      <c r="A132" s="25"/>
      <c r="C132" s="28"/>
      <c r="D132" s="26"/>
      <c r="E132" s="26"/>
      <c r="F132" s="26"/>
      <c r="G132" s="26"/>
      <c r="H132" s="26"/>
      <c r="I132" s="26"/>
    </row>
    <row r="133" spans="1:9">
      <c r="A133" s="25"/>
      <c r="C133" s="28"/>
      <c r="D133" s="26"/>
      <c r="E133" s="26"/>
      <c r="F133" s="26"/>
      <c r="G133" s="26"/>
      <c r="H133" s="26"/>
      <c r="I133" s="26"/>
    </row>
    <row r="134" spans="1:9">
      <c r="A134" s="25"/>
      <c r="C134" s="28"/>
      <c r="D134" s="26"/>
      <c r="E134" s="26"/>
      <c r="F134" s="26"/>
      <c r="G134" s="26"/>
      <c r="H134" s="26"/>
      <c r="I134" s="26"/>
    </row>
    <row r="135" spans="1:9">
      <c r="A135" s="25"/>
      <c r="C135" s="28"/>
      <c r="D135" s="26"/>
      <c r="E135" s="26"/>
      <c r="F135" s="26"/>
      <c r="G135" s="26"/>
      <c r="H135" s="26"/>
      <c r="I135" s="26"/>
    </row>
    <row r="136" spans="1:9">
      <c r="A136" s="25"/>
      <c r="C136" s="28"/>
      <c r="D136" s="26"/>
      <c r="E136" s="26"/>
      <c r="F136" s="26"/>
      <c r="G136" s="26"/>
      <c r="H136" s="26"/>
      <c r="I136" s="26"/>
    </row>
    <row r="137" spans="1:9">
      <c r="A137" s="25"/>
      <c r="C137" s="28"/>
      <c r="D137" s="26"/>
      <c r="E137" s="26"/>
      <c r="F137" s="26"/>
      <c r="G137" s="26"/>
      <c r="H137" s="26"/>
      <c r="I137" s="26"/>
    </row>
    <row r="138" spans="1:9">
      <c r="A138" s="25"/>
      <c r="C138" s="28"/>
      <c r="D138" s="26"/>
      <c r="E138" s="26"/>
      <c r="F138" s="26"/>
      <c r="G138" s="26"/>
      <c r="H138" s="26"/>
      <c r="I138" s="26"/>
    </row>
    <row r="139" spans="1:9">
      <c r="A139" s="25"/>
      <c r="C139" s="28"/>
      <c r="D139" s="26"/>
      <c r="E139" s="26"/>
      <c r="F139" s="26"/>
      <c r="G139" s="26"/>
      <c r="H139" s="26"/>
      <c r="I139" s="26"/>
    </row>
    <row r="140" spans="1:9">
      <c r="A140" s="25"/>
      <c r="C140" s="28"/>
      <c r="D140" s="26"/>
      <c r="E140" s="26"/>
      <c r="F140" s="26"/>
      <c r="G140" s="26"/>
      <c r="H140" s="26"/>
      <c r="I140" s="26"/>
    </row>
    <row r="141" spans="1:9">
      <c r="A141" s="25"/>
      <c r="C141" s="28"/>
      <c r="D141" s="26"/>
      <c r="E141" s="26"/>
      <c r="F141" s="26"/>
      <c r="G141" s="26"/>
      <c r="H141" s="26"/>
      <c r="I141" s="26"/>
    </row>
    <row r="142" spans="1:9">
      <c r="A142" s="25"/>
      <c r="C142" s="28"/>
      <c r="D142" s="26"/>
      <c r="E142" s="26"/>
      <c r="F142" s="26"/>
      <c r="G142" s="26"/>
      <c r="H142" s="26"/>
      <c r="I142" s="26"/>
    </row>
    <row r="143" spans="1:9">
      <c r="A143" s="25"/>
      <c r="C143" s="28"/>
      <c r="D143" s="26"/>
      <c r="E143" s="26"/>
      <c r="F143" s="26"/>
      <c r="G143" s="26"/>
      <c r="H143" s="26"/>
      <c r="I143" s="26"/>
    </row>
    <row r="144" spans="1:9">
      <c r="A144" s="25"/>
      <c r="C144" s="28"/>
      <c r="D144" s="26"/>
      <c r="E144" s="26"/>
      <c r="F144" s="26"/>
      <c r="G144" s="26"/>
      <c r="H144" s="26"/>
      <c r="I144" s="26"/>
    </row>
    <row r="145" spans="1:9">
      <c r="A145" s="25"/>
      <c r="C145" s="28"/>
      <c r="D145" s="26"/>
      <c r="E145" s="26"/>
      <c r="F145" s="26"/>
      <c r="G145" s="26"/>
      <c r="H145" s="26"/>
      <c r="I145" s="26"/>
    </row>
    <row r="146" spans="1:9">
      <c r="A146" s="25"/>
      <c r="C146" s="28"/>
      <c r="D146" s="26"/>
      <c r="E146" s="26"/>
      <c r="F146" s="26"/>
      <c r="G146" s="26"/>
      <c r="H146" s="26"/>
      <c r="I146" s="26"/>
    </row>
    <row r="147" spans="1:9">
      <c r="A147" s="25"/>
      <c r="C147" s="28"/>
      <c r="D147" s="26"/>
      <c r="E147" s="26"/>
      <c r="F147" s="26"/>
      <c r="G147" s="26"/>
      <c r="H147" s="26"/>
      <c r="I147" s="26"/>
    </row>
    <row r="148" spans="1:9">
      <c r="A148" s="25"/>
      <c r="C148" s="28"/>
      <c r="D148" s="26"/>
      <c r="E148" s="26"/>
      <c r="F148" s="26"/>
      <c r="G148" s="26"/>
      <c r="H148" s="26"/>
      <c r="I148" s="26"/>
    </row>
    <row r="149" spans="1:9">
      <c r="A149" s="25"/>
      <c r="C149" s="28"/>
      <c r="D149" s="26"/>
      <c r="E149" s="26"/>
      <c r="F149" s="26"/>
      <c r="G149" s="26"/>
      <c r="H149" s="26"/>
      <c r="I149" s="26"/>
    </row>
    <row r="150" spans="1:9">
      <c r="A150" s="25"/>
      <c r="C150" s="28"/>
      <c r="D150" s="26"/>
      <c r="E150" s="26"/>
      <c r="F150" s="26"/>
      <c r="G150" s="26"/>
      <c r="H150" s="26"/>
      <c r="I150" s="26"/>
    </row>
    <row r="151" spans="1:9">
      <c r="A151" s="25"/>
      <c r="C151" s="28"/>
      <c r="D151" s="26"/>
      <c r="E151" s="26"/>
      <c r="F151" s="26"/>
      <c r="G151" s="26"/>
      <c r="H151" s="26"/>
      <c r="I151" s="26"/>
    </row>
    <row r="152" spans="1:9">
      <c r="A152" s="34"/>
    </row>
    <row r="153" spans="1:9">
      <c r="A153" s="34"/>
    </row>
    <row r="154" spans="1:9">
      <c r="A154" s="34"/>
    </row>
    <row r="155" spans="1:9">
      <c r="A155" s="34"/>
    </row>
    <row r="156" spans="1:9">
      <c r="A156" s="34"/>
    </row>
    <row r="157" spans="1:9">
      <c r="A157" s="34"/>
    </row>
    <row r="158" spans="1:9">
      <c r="A158" s="34"/>
      <c r="B158" s="2"/>
      <c r="C158" s="2"/>
      <c r="D158" s="2"/>
    </row>
    <row r="159" spans="1:9">
      <c r="A159" s="34"/>
      <c r="B159" s="2"/>
      <c r="C159" s="2"/>
      <c r="D159" s="2"/>
    </row>
    <row r="160" spans="1:9">
      <c r="A160" s="34"/>
      <c r="B160" s="2"/>
      <c r="C160" s="2"/>
      <c r="D160" s="2"/>
    </row>
    <row r="161" spans="1:4">
      <c r="A161" s="34"/>
      <c r="B161" s="2"/>
      <c r="C161" s="2"/>
      <c r="D161" s="2"/>
    </row>
    <row r="162" spans="1:4">
      <c r="A162" s="34"/>
      <c r="B162" s="2"/>
      <c r="C162" s="2"/>
      <c r="D162" s="2"/>
    </row>
    <row r="163" spans="1:4">
      <c r="A163" s="34"/>
      <c r="B163" s="2"/>
      <c r="C163" s="2"/>
      <c r="D163" s="2"/>
    </row>
    <row r="164" spans="1:4">
      <c r="A164" s="34"/>
      <c r="B164" s="2"/>
      <c r="C164" s="2"/>
      <c r="D164" s="2"/>
    </row>
    <row r="165" spans="1:4">
      <c r="A165" s="34"/>
      <c r="B165" s="2"/>
      <c r="C165" s="2"/>
      <c r="D165" s="2"/>
    </row>
    <row r="166" spans="1:4">
      <c r="A166" s="34"/>
      <c r="B166" s="2"/>
      <c r="C166" s="2"/>
      <c r="D166" s="2"/>
    </row>
    <row r="167" spans="1:4">
      <c r="A167" s="34"/>
      <c r="B167" s="2"/>
      <c r="C167" s="2"/>
      <c r="D167" s="2"/>
    </row>
    <row r="168" spans="1:4">
      <c r="A168" s="34"/>
      <c r="B168" s="2"/>
      <c r="C168" s="2"/>
      <c r="D168" s="2"/>
    </row>
    <row r="169" spans="1:4">
      <c r="A169" s="34"/>
      <c r="B169" s="2"/>
      <c r="C169" s="2"/>
      <c r="D169" s="2"/>
    </row>
    <row r="170" spans="1:4">
      <c r="A170" s="34"/>
      <c r="B170" s="2"/>
      <c r="C170" s="2"/>
      <c r="D170" s="2"/>
    </row>
    <row r="171" spans="1:4">
      <c r="A171" s="34"/>
      <c r="B171" s="2"/>
      <c r="C171" s="2"/>
      <c r="D171" s="2"/>
    </row>
    <row r="172" spans="1:4">
      <c r="A172" s="34"/>
      <c r="B172" s="2"/>
      <c r="C172" s="2"/>
      <c r="D172" s="2"/>
    </row>
    <row r="173" spans="1:4">
      <c r="A173" s="34"/>
      <c r="B173" s="2"/>
      <c r="C173" s="2"/>
      <c r="D173" s="2"/>
    </row>
    <row r="174" spans="1:4">
      <c r="A174" s="34"/>
      <c r="B174" s="2"/>
      <c r="C174" s="2"/>
      <c r="D174" s="2"/>
    </row>
    <row r="175" spans="1:4">
      <c r="A175" s="34"/>
      <c r="B175" s="2"/>
      <c r="C175" s="2"/>
      <c r="D175" s="2"/>
    </row>
    <row r="176" spans="1:4">
      <c r="A176" s="34"/>
      <c r="B176" s="2"/>
      <c r="C176" s="2"/>
      <c r="D176" s="2"/>
    </row>
    <row r="177" spans="1:4">
      <c r="A177" s="34"/>
      <c r="B177" s="2"/>
      <c r="C177" s="2"/>
      <c r="D177" s="2"/>
    </row>
    <row r="178" spans="1:4">
      <c r="A178" s="34"/>
      <c r="B178" s="2"/>
      <c r="C178" s="2"/>
      <c r="D178" s="2"/>
    </row>
    <row r="179" spans="1:4">
      <c r="A179" s="34"/>
      <c r="B179" s="2"/>
      <c r="C179" s="2"/>
      <c r="D179" s="2"/>
    </row>
    <row r="180" spans="1:4">
      <c r="A180" s="34"/>
      <c r="B180" s="2"/>
      <c r="C180" s="2"/>
      <c r="D180" s="2"/>
    </row>
    <row r="181" spans="1:4">
      <c r="A181" s="34"/>
      <c r="B181" s="2"/>
      <c r="C181" s="2"/>
      <c r="D181" s="2"/>
    </row>
    <row r="182" spans="1:4">
      <c r="A182" s="34"/>
      <c r="B182" s="2"/>
      <c r="C182" s="2"/>
      <c r="D182" s="2"/>
    </row>
    <row r="183" spans="1:4">
      <c r="A183" s="34"/>
      <c r="B183" s="2"/>
      <c r="C183" s="2"/>
      <c r="D183" s="2"/>
    </row>
    <row r="184" spans="1:4">
      <c r="A184" s="34"/>
      <c r="B184" s="2"/>
      <c r="C184" s="2"/>
      <c r="D184" s="2"/>
    </row>
    <row r="185" spans="1:4">
      <c r="A185" s="34"/>
      <c r="B185" s="2"/>
      <c r="C185" s="2"/>
      <c r="D185" s="2"/>
    </row>
    <row r="186" spans="1:4">
      <c r="A186" s="34"/>
      <c r="B186" s="2"/>
      <c r="C186" s="2"/>
      <c r="D186" s="2"/>
    </row>
    <row r="187" spans="1:4">
      <c r="A187" s="34"/>
      <c r="B187" s="2"/>
      <c r="C187" s="2"/>
      <c r="D187" s="2"/>
    </row>
    <row r="188" spans="1:4">
      <c r="A188" s="34"/>
      <c r="B188" s="2"/>
      <c r="C188" s="2"/>
      <c r="D188" s="2"/>
    </row>
    <row r="189" spans="1:4">
      <c r="A189" s="34"/>
      <c r="B189" s="2"/>
      <c r="C189" s="2"/>
      <c r="D189" s="2"/>
    </row>
    <row r="190" spans="1:4">
      <c r="A190" s="34"/>
      <c r="B190" s="2"/>
      <c r="C190" s="2"/>
      <c r="D190" s="2"/>
    </row>
    <row r="191" spans="1:4">
      <c r="A191" s="34"/>
      <c r="B191" s="2"/>
      <c r="C191" s="2"/>
      <c r="D191" s="2"/>
    </row>
    <row r="192" spans="1:4">
      <c r="A192" s="34"/>
      <c r="B192" s="2"/>
      <c r="C192" s="2"/>
      <c r="D192" s="2"/>
    </row>
    <row r="193" spans="1:4">
      <c r="A193" s="34"/>
      <c r="B193" s="2"/>
      <c r="C193" s="2"/>
      <c r="D193" s="2"/>
    </row>
    <row r="194" spans="1:4">
      <c r="A194" s="34"/>
      <c r="B194" s="2"/>
      <c r="C194" s="2"/>
      <c r="D194" s="2"/>
    </row>
    <row r="195" spans="1:4">
      <c r="A195" s="34"/>
      <c r="B195" s="2"/>
      <c r="C195" s="2"/>
      <c r="D195" s="2"/>
    </row>
    <row r="196" spans="1:4">
      <c r="A196" s="34"/>
      <c r="B196" s="2"/>
      <c r="C196" s="2"/>
      <c r="D196" s="2"/>
    </row>
    <row r="197" spans="1:4">
      <c r="A197" s="34"/>
      <c r="B197" s="2"/>
      <c r="C197" s="2"/>
      <c r="D197" s="2"/>
    </row>
    <row r="198" spans="1:4">
      <c r="A198" s="34"/>
      <c r="B198" s="2"/>
      <c r="C198" s="2"/>
      <c r="D198" s="2"/>
    </row>
    <row r="199" spans="1:4">
      <c r="A199" s="34"/>
      <c r="B199" s="2"/>
      <c r="C199" s="2"/>
      <c r="D199" s="2"/>
    </row>
    <row r="200" spans="1:4">
      <c r="A200" s="34"/>
      <c r="B200" s="2"/>
      <c r="C200" s="2"/>
      <c r="D200" s="2"/>
    </row>
    <row r="201" spans="1:4">
      <c r="A201" s="34"/>
      <c r="B201" s="2"/>
      <c r="C201" s="2"/>
      <c r="D201" s="2"/>
    </row>
    <row r="202" spans="1:4">
      <c r="A202" s="34"/>
      <c r="B202" s="2"/>
      <c r="C202" s="2"/>
      <c r="D202" s="2"/>
    </row>
    <row r="203" spans="1:4">
      <c r="A203" s="34"/>
      <c r="B203" s="2"/>
      <c r="C203" s="2"/>
      <c r="D203" s="2"/>
    </row>
    <row r="204" spans="1:4">
      <c r="A204" s="34"/>
      <c r="B204" s="2"/>
      <c r="C204" s="2"/>
      <c r="D204" s="2"/>
    </row>
    <row r="205" spans="1:4">
      <c r="A205" s="34"/>
      <c r="B205" s="2"/>
      <c r="C205" s="2"/>
      <c r="D205" s="2"/>
    </row>
    <row r="206" spans="1:4">
      <c r="A206" s="34"/>
      <c r="B206" s="2"/>
      <c r="C206" s="2"/>
      <c r="D206" s="2"/>
    </row>
    <row r="207" spans="1:4">
      <c r="A207" s="34"/>
      <c r="B207" s="2"/>
      <c r="C207" s="2"/>
      <c r="D207" s="2"/>
    </row>
    <row r="208" spans="1:4">
      <c r="A208" s="34"/>
      <c r="B208" s="2"/>
      <c r="C208" s="2"/>
      <c r="D208" s="2"/>
    </row>
    <row r="209" spans="1:4">
      <c r="A209" s="34"/>
      <c r="B209" s="2"/>
      <c r="C209" s="2"/>
      <c r="D209" s="2"/>
    </row>
    <row r="210" spans="1:4">
      <c r="A210" s="34"/>
      <c r="B210" s="2"/>
      <c r="C210" s="2"/>
      <c r="D210" s="2"/>
    </row>
    <row r="211" spans="1:4">
      <c r="A211" s="34"/>
      <c r="B211" s="2"/>
      <c r="C211" s="2"/>
      <c r="D211" s="2"/>
    </row>
    <row r="212" spans="1:4">
      <c r="A212" s="34"/>
      <c r="B212" s="2"/>
      <c r="C212" s="2"/>
      <c r="D212" s="2"/>
    </row>
    <row r="213" spans="1:4">
      <c r="A213" s="34"/>
      <c r="B213" s="2"/>
      <c r="C213" s="2"/>
      <c r="D213" s="2"/>
    </row>
    <row r="214" spans="1:4">
      <c r="A214" s="34"/>
      <c r="B214" s="2"/>
      <c r="C214" s="2"/>
      <c r="D214" s="2"/>
    </row>
    <row r="215" spans="1:4">
      <c r="A215" s="34"/>
      <c r="B215" s="2"/>
      <c r="C215" s="2"/>
      <c r="D215" s="2"/>
    </row>
    <row r="216" spans="1:4">
      <c r="A216" s="34"/>
      <c r="B216" s="2"/>
      <c r="C216" s="2"/>
      <c r="D216" s="2"/>
    </row>
    <row r="217" spans="1:4">
      <c r="A217" s="34"/>
      <c r="B217" s="2"/>
      <c r="C217" s="2"/>
      <c r="D217" s="2"/>
    </row>
    <row r="218" spans="1:4">
      <c r="A218" s="34"/>
      <c r="B218" s="2"/>
      <c r="C218" s="2"/>
      <c r="D218" s="2"/>
    </row>
    <row r="219" spans="1:4">
      <c r="A219" s="34"/>
      <c r="B219" s="2"/>
      <c r="C219" s="2"/>
      <c r="D219" s="2"/>
    </row>
    <row r="220" spans="1:4">
      <c r="A220" s="34"/>
      <c r="B220" s="2"/>
      <c r="C220" s="2"/>
      <c r="D220" s="2"/>
    </row>
    <row r="221" spans="1:4">
      <c r="A221" s="34"/>
      <c r="B221" s="2"/>
      <c r="C221" s="2"/>
      <c r="D221" s="2"/>
    </row>
    <row r="222" spans="1:4">
      <c r="A222" s="34"/>
      <c r="B222" s="2"/>
      <c r="C222" s="2"/>
      <c r="D222" s="2"/>
    </row>
    <row r="223" spans="1:4">
      <c r="A223" s="34"/>
      <c r="B223" s="2"/>
      <c r="C223" s="2"/>
      <c r="D223" s="2"/>
    </row>
    <row r="224" spans="1:4">
      <c r="A224" s="34"/>
      <c r="B224" s="2"/>
      <c r="C224" s="2"/>
      <c r="D224" s="2"/>
    </row>
    <row r="225" spans="1:4">
      <c r="A225" s="34"/>
      <c r="B225" s="2"/>
      <c r="C225" s="2"/>
      <c r="D225" s="2"/>
    </row>
    <row r="226" spans="1:4">
      <c r="A226" s="34"/>
      <c r="B226" s="2"/>
      <c r="C226" s="2"/>
      <c r="D226" s="2"/>
    </row>
    <row r="227" spans="1:4">
      <c r="A227" s="34"/>
      <c r="B227" s="2"/>
      <c r="C227" s="2"/>
      <c r="D227" s="2"/>
    </row>
    <row r="228" spans="1:4">
      <c r="A228" s="34"/>
      <c r="B228" s="2"/>
      <c r="C228" s="2"/>
      <c r="D228" s="2"/>
    </row>
    <row r="229" spans="1:4">
      <c r="A229" s="34"/>
      <c r="B229" s="2"/>
      <c r="C229" s="2"/>
      <c r="D229" s="2"/>
    </row>
    <row r="230" spans="1:4">
      <c r="A230" s="34"/>
      <c r="B230" s="2"/>
      <c r="C230" s="2"/>
      <c r="D230" s="2"/>
    </row>
    <row r="231" spans="1:4">
      <c r="A231" s="34"/>
      <c r="B231" s="2"/>
      <c r="C231" s="2"/>
      <c r="D231" s="2"/>
    </row>
    <row r="232" spans="1:4">
      <c r="A232" s="34"/>
      <c r="B232" s="2"/>
      <c r="C232" s="2"/>
      <c r="D232" s="2"/>
    </row>
    <row r="233" spans="1:4">
      <c r="A233" s="34"/>
      <c r="B233" s="2"/>
      <c r="C233" s="2"/>
      <c r="D233" s="2"/>
    </row>
    <row r="234" spans="1:4">
      <c r="A234" s="34"/>
      <c r="B234" s="2"/>
      <c r="C234" s="2"/>
      <c r="D234" s="2"/>
    </row>
    <row r="235" spans="1:4">
      <c r="A235" s="34"/>
      <c r="B235" s="2"/>
      <c r="C235" s="2"/>
      <c r="D235" s="2"/>
    </row>
    <row r="236" spans="1:4">
      <c r="A236" s="34"/>
      <c r="B236" s="2"/>
      <c r="C236" s="2"/>
      <c r="D236" s="2"/>
    </row>
    <row r="237" spans="1:4">
      <c r="A237" s="34"/>
      <c r="B237" s="2"/>
      <c r="C237" s="2"/>
      <c r="D237" s="2"/>
    </row>
    <row r="238" spans="1:4">
      <c r="A238" s="34"/>
      <c r="B238" s="2"/>
      <c r="C238" s="2"/>
      <c r="D238" s="2"/>
    </row>
    <row r="239" spans="1:4">
      <c r="A239" s="34"/>
      <c r="B239" s="2"/>
      <c r="C239" s="2"/>
      <c r="D239" s="2"/>
    </row>
    <row r="240" spans="1:4">
      <c r="A240" s="34"/>
      <c r="B240" s="2"/>
      <c r="C240" s="2"/>
      <c r="D240" s="2"/>
    </row>
    <row r="241" spans="1:4">
      <c r="A241" s="34"/>
      <c r="B241" s="2"/>
      <c r="C241" s="2"/>
      <c r="D241" s="2"/>
    </row>
    <row r="242" spans="1:4">
      <c r="A242" s="34"/>
      <c r="B242" s="2"/>
      <c r="C242" s="2"/>
      <c r="D242" s="2"/>
    </row>
    <row r="243" spans="1:4">
      <c r="A243" s="34"/>
      <c r="B243" s="2"/>
      <c r="C243" s="2"/>
      <c r="D243" s="2"/>
    </row>
    <row r="244" spans="1:4">
      <c r="A244" s="34"/>
      <c r="B244" s="2"/>
      <c r="C244" s="2"/>
      <c r="D244" s="2"/>
    </row>
    <row r="245" spans="1:4">
      <c r="A245" s="34"/>
      <c r="B245" s="2"/>
      <c r="C245" s="2"/>
      <c r="D245" s="2"/>
    </row>
    <row r="246" spans="1:4">
      <c r="A246" s="34"/>
      <c r="B246" s="2"/>
      <c r="C246" s="2"/>
      <c r="D246" s="2"/>
    </row>
    <row r="247" spans="1:4">
      <c r="A247" s="34"/>
      <c r="B247" s="2"/>
      <c r="C247" s="2"/>
      <c r="D247" s="2"/>
    </row>
    <row r="248" spans="1:4">
      <c r="A248" s="34"/>
      <c r="B248" s="2"/>
      <c r="C248" s="2"/>
      <c r="D248" s="2"/>
    </row>
    <row r="249" spans="1:4">
      <c r="A249" s="34"/>
      <c r="B249" s="2"/>
      <c r="C249" s="2"/>
      <c r="D249" s="2"/>
    </row>
    <row r="250" spans="1:4">
      <c r="A250" s="34"/>
      <c r="B250" s="2"/>
      <c r="C250" s="2"/>
      <c r="D250" s="2"/>
    </row>
    <row r="251" spans="1:4">
      <c r="A251" s="34"/>
      <c r="B251" s="2"/>
      <c r="C251" s="2"/>
      <c r="D251" s="2"/>
    </row>
    <row r="252" spans="1:4">
      <c r="A252" s="34"/>
      <c r="B252" s="2"/>
      <c r="C252" s="2"/>
      <c r="D252" s="2"/>
    </row>
    <row r="253" spans="1:4">
      <c r="A253" s="34"/>
      <c r="B253" s="2"/>
      <c r="C253" s="2"/>
      <c r="D253" s="2"/>
    </row>
    <row r="254" spans="1:4">
      <c r="A254" s="34"/>
      <c r="B254" s="2"/>
      <c r="C254" s="2"/>
      <c r="D254" s="2"/>
    </row>
    <row r="255" spans="1:4">
      <c r="A255" s="34"/>
      <c r="B255" s="2"/>
      <c r="C255" s="2"/>
      <c r="D255" s="2"/>
    </row>
    <row r="256" spans="1:4">
      <c r="A256" s="34"/>
      <c r="B256" s="2"/>
      <c r="C256" s="2"/>
      <c r="D256" s="2"/>
    </row>
    <row r="257" spans="1:4">
      <c r="A257" s="34"/>
      <c r="B257" s="2"/>
      <c r="C257" s="2"/>
      <c r="D257" s="2"/>
    </row>
    <row r="258" spans="1:4">
      <c r="A258" s="34"/>
      <c r="B258" s="2"/>
      <c r="C258" s="2"/>
      <c r="D258" s="2"/>
    </row>
    <row r="259" spans="1:4">
      <c r="A259" s="34"/>
      <c r="B259" s="2"/>
      <c r="C259" s="2"/>
      <c r="D259" s="2"/>
    </row>
    <row r="260" spans="1:4">
      <c r="A260" s="34"/>
      <c r="B260" s="2"/>
      <c r="C260" s="2"/>
      <c r="D260" s="2"/>
    </row>
    <row r="261" spans="1:4">
      <c r="A261" s="34"/>
      <c r="B261" s="2"/>
      <c r="C261" s="2"/>
      <c r="D261" s="2"/>
    </row>
    <row r="262" spans="1:4">
      <c r="A262" s="34"/>
      <c r="B262" s="2"/>
      <c r="C262" s="2"/>
      <c r="D262" s="2"/>
    </row>
    <row r="263" spans="1:4">
      <c r="A263" s="34"/>
      <c r="B263" s="2"/>
      <c r="C263" s="2"/>
      <c r="D263" s="2"/>
    </row>
    <row r="264" spans="1:4">
      <c r="A264" s="34"/>
      <c r="B264" s="2"/>
      <c r="C264" s="2"/>
      <c r="D264" s="2"/>
    </row>
    <row r="265" spans="1:4">
      <c r="A265" s="34"/>
      <c r="B265" s="2"/>
      <c r="C265" s="2"/>
      <c r="D265" s="2"/>
    </row>
    <row r="266" spans="1:4">
      <c r="A266" s="34"/>
      <c r="B266" s="2"/>
      <c r="C266" s="2"/>
      <c r="D266" s="2"/>
    </row>
    <row r="267" spans="1:4">
      <c r="A267" s="34"/>
      <c r="B267" s="2"/>
      <c r="C267" s="2"/>
      <c r="D267" s="2"/>
    </row>
    <row r="268" spans="1:4">
      <c r="A268" s="34"/>
      <c r="B268" s="2"/>
      <c r="C268" s="2"/>
      <c r="D268" s="2"/>
    </row>
    <row r="269" spans="1:4">
      <c r="A269" s="34"/>
      <c r="B269" s="2"/>
      <c r="C269" s="2"/>
      <c r="D269" s="2"/>
    </row>
    <row r="270" spans="1:4">
      <c r="A270" s="34"/>
      <c r="B270" s="2"/>
      <c r="C270" s="2"/>
      <c r="D270" s="2"/>
    </row>
    <row r="271" spans="1:4">
      <c r="A271" s="34"/>
      <c r="B271" s="2"/>
      <c r="C271" s="2"/>
      <c r="D271" s="2"/>
    </row>
    <row r="272" spans="1:4">
      <c r="A272" s="34"/>
      <c r="B272" s="2"/>
      <c r="C272" s="2"/>
      <c r="D272" s="2"/>
    </row>
    <row r="273" spans="1:4">
      <c r="A273" s="34"/>
      <c r="B273" s="2"/>
      <c r="C273" s="2"/>
      <c r="D273" s="2"/>
    </row>
    <row r="274" spans="1:4">
      <c r="A274" s="34"/>
      <c r="B274" s="2"/>
      <c r="C274" s="2"/>
      <c r="D274" s="2"/>
    </row>
    <row r="275" spans="1:4">
      <c r="A275" s="34"/>
      <c r="B275" s="2"/>
      <c r="C275" s="2"/>
      <c r="D275" s="2"/>
    </row>
    <row r="276" spans="1:4">
      <c r="A276" s="34"/>
      <c r="B276" s="2"/>
      <c r="C276" s="2"/>
      <c r="D276" s="2"/>
    </row>
    <row r="277" spans="1:4">
      <c r="A277" s="34"/>
      <c r="B277" s="2"/>
      <c r="C277" s="2"/>
      <c r="D277" s="2"/>
    </row>
    <row r="278" spans="1:4">
      <c r="A278" s="34"/>
      <c r="B278" s="2"/>
      <c r="C278" s="2"/>
      <c r="D278" s="2"/>
    </row>
    <row r="279" spans="1:4">
      <c r="A279" s="34"/>
      <c r="B279" s="2"/>
      <c r="C279" s="2"/>
      <c r="D279" s="2"/>
    </row>
    <row r="280" spans="1:4">
      <c r="A280" s="34"/>
      <c r="B280" s="2"/>
      <c r="C280" s="2"/>
      <c r="D280" s="2"/>
    </row>
    <row r="281" spans="1:4">
      <c r="A281" s="34"/>
      <c r="B281" s="2"/>
      <c r="C281" s="2"/>
      <c r="D281" s="2"/>
    </row>
    <row r="282" spans="1:4">
      <c r="A282" s="34"/>
      <c r="B282" s="2"/>
      <c r="C282" s="2"/>
      <c r="D282" s="2"/>
    </row>
    <row r="283" spans="1:4">
      <c r="A283" s="34"/>
      <c r="B283" s="2"/>
      <c r="C283" s="2"/>
      <c r="D283" s="2"/>
    </row>
    <row r="284" spans="1:4">
      <c r="A284" s="34"/>
      <c r="B284" s="2"/>
      <c r="C284" s="2"/>
      <c r="D284" s="2"/>
    </row>
    <row r="285" spans="1:4">
      <c r="A285" s="34"/>
      <c r="B285" s="2"/>
      <c r="C285" s="2"/>
      <c r="D285" s="2"/>
    </row>
    <row r="286" spans="1:4">
      <c r="A286" s="34"/>
      <c r="B286" s="2"/>
      <c r="C286" s="2"/>
      <c r="D286" s="2"/>
    </row>
    <row r="287" spans="1:4">
      <c r="A287" s="34"/>
      <c r="B287" s="2"/>
      <c r="C287" s="2"/>
      <c r="D287" s="2"/>
    </row>
    <row r="288" spans="1:4">
      <c r="A288" s="34"/>
      <c r="B288" s="2"/>
      <c r="C288" s="2"/>
      <c r="D288" s="2"/>
    </row>
    <row r="289" spans="1:4">
      <c r="A289" s="34"/>
      <c r="B289" s="2"/>
      <c r="C289" s="2"/>
      <c r="D289" s="2"/>
    </row>
    <row r="290" spans="1:4">
      <c r="A290" s="34"/>
      <c r="B290" s="2"/>
      <c r="C290" s="2"/>
      <c r="D290" s="2"/>
    </row>
    <row r="291" spans="1:4">
      <c r="A291" s="34"/>
      <c r="B291" s="2"/>
      <c r="C291" s="2"/>
      <c r="D291" s="2"/>
    </row>
    <row r="292" spans="1:4">
      <c r="A292" s="34"/>
      <c r="B292" s="2"/>
      <c r="C292" s="2"/>
      <c r="D292" s="2"/>
    </row>
    <row r="293" spans="1:4">
      <c r="A293" s="34"/>
      <c r="B293" s="2"/>
      <c r="C293" s="2"/>
      <c r="D293" s="2"/>
    </row>
    <row r="294" spans="1:4">
      <c r="A294" s="34"/>
      <c r="B294" s="2"/>
      <c r="C294" s="2"/>
      <c r="D294" s="2"/>
    </row>
    <row r="295" spans="1:4">
      <c r="A295" s="34"/>
      <c r="B295" s="2"/>
      <c r="C295" s="2"/>
      <c r="D295" s="2"/>
    </row>
    <row r="296" spans="1:4">
      <c r="A296" s="34"/>
      <c r="B296" s="2"/>
      <c r="C296" s="2"/>
      <c r="D296" s="2"/>
    </row>
    <row r="297" spans="1:4">
      <c r="A297" s="34"/>
      <c r="B297" s="2"/>
      <c r="C297" s="2"/>
      <c r="D297" s="2"/>
    </row>
    <row r="298" spans="1:4">
      <c r="A298" s="34"/>
      <c r="B298" s="2"/>
      <c r="C298" s="2"/>
      <c r="D298" s="2"/>
    </row>
    <row r="299" spans="1:4">
      <c r="A299" s="34"/>
      <c r="B299" s="2"/>
      <c r="C299" s="2"/>
      <c r="D299" s="2"/>
    </row>
    <row r="300" spans="1:4">
      <c r="A300" s="34"/>
      <c r="B300" s="2"/>
      <c r="C300" s="2"/>
      <c r="D300" s="2"/>
    </row>
    <row r="301" spans="1:4">
      <c r="A301" s="34"/>
      <c r="B301" s="2"/>
      <c r="C301" s="2"/>
      <c r="D301" s="2"/>
    </row>
    <row r="302" spans="1:4">
      <c r="A302" s="34"/>
      <c r="B302" s="2"/>
      <c r="C302" s="2"/>
      <c r="D302" s="2"/>
    </row>
    <row r="303" spans="1:4">
      <c r="A303" s="34"/>
      <c r="B303" s="2"/>
      <c r="C303" s="2"/>
      <c r="D303" s="2"/>
    </row>
    <row r="304" spans="1:4">
      <c r="A304" s="34"/>
      <c r="B304" s="2"/>
      <c r="C304" s="2"/>
      <c r="D304" s="2"/>
    </row>
    <row r="305" spans="1:4">
      <c r="A305" s="34"/>
      <c r="B305" s="2"/>
      <c r="C305" s="2"/>
      <c r="D305" s="2"/>
    </row>
    <row r="306" spans="1:4">
      <c r="A306" s="34"/>
      <c r="B306" s="2"/>
      <c r="C306" s="2"/>
      <c r="D306" s="2"/>
    </row>
    <row r="307" spans="1:4">
      <c r="A307" s="34"/>
      <c r="B307" s="2"/>
      <c r="C307" s="2"/>
      <c r="D307" s="2"/>
    </row>
    <row r="308" spans="1:4">
      <c r="A308" s="34"/>
      <c r="B308" s="2"/>
      <c r="C308" s="2"/>
      <c r="D308" s="2"/>
    </row>
    <row r="309" spans="1:4">
      <c r="A309" s="34"/>
      <c r="B309" s="2"/>
      <c r="C309" s="2"/>
      <c r="D309" s="2"/>
    </row>
    <row r="310" spans="1:4">
      <c r="A310" s="34"/>
      <c r="B310" s="2"/>
      <c r="C310" s="2"/>
      <c r="D310" s="2"/>
    </row>
    <row r="311" spans="1:4">
      <c r="A311" s="34"/>
      <c r="B311" s="2"/>
      <c r="C311" s="2"/>
      <c r="D311" s="2"/>
    </row>
    <row r="312" spans="1:4">
      <c r="A312" s="34"/>
      <c r="B312" s="2"/>
      <c r="C312" s="2"/>
      <c r="D312" s="2"/>
    </row>
    <row r="313" spans="1:4">
      <c r="A313" s="34"/>
      <c r="B313" s="2"/>
      <c r="C313" s="2"/>
      <c r="D313" s="2"/>
    </row>
    <row r="314" spans="1:4">
      <c r="A314" s="34"/>
      <c r="B314" s="2"/>
      <c r="C314" s="2"/>
      <c r="D314" s="2"/>
    </row>
    <row r="315" spans="1:4">
      <c r="A315" s="34"/>
      <c r="B315" s="2"/>
      <c r="C315" s="2"/>
      <c r="D315" s="2"/>
    </row>
    <row r="316" spans="1:4">
      <c r="A316" s="34"/>
      <c r="B316" s="2"/>
      <c r="C316" s="2"/>
      <c r="D316" s="2"/>
    </row>
    <row r="317" spans="1:4">
      <c r="A317" s="34"/>
      <c r="B317" s="2"/>
      <c r="C317" s="2"/>
      <c r="D317" s="2"/>
    </row>
    <row r="318" spans="1:4">
      <c r="A318" s="34"/>
      <c r="B318" s="2"/>
      <c r="C318" s="2"/>
      <c r="D318" s="2"/>
    </row>
  </sheetData>
  <mergeCells count="38">
    <mergeCell ref="F8:I8"/>
    <mergeCell ref="F9:I9"/>
    <mergeCell ref="F1:I1"/>
    <mergeCell ref="F2:I2"/>
    <mergeCell ref="F3:I3"/>
    <mergeCell ref="F4:I4"/>
    <mergeCell ref="F5:I5"/>
    <mergeCell ref="H15:I15"/>
    <mergeCell ref="H17:I17"/>
    <mergeCell ref="A16:I16"/>
    <mergeCell ref="B19:E19"/>
    <mergeCell ref="B20:E20"/>
    <mergeCell ref="B17:E17"/>
    <mergeCell ref="B23:E23"/>
    <mergeCell ref="F29:I29"/>
    <mergeCell ref="A29:A30"/>
    <mergeCell ref="B29:B30"/>
    <mergeCell ref="E29:E30"/>
    <mergeCell ref="C29:C30"/>
    <mergeCell ref="D29:D30"/>
    <mergeCell ref="B24:E24"/>
    <mergeCell ref="B25:G25"/>
    <mergeCell ref="B21:E21"/>
    <mergeCell ref="B18:G18"/>
    <mergeCell ref="C110:E110"/>
    <mergeCell ref="G110:I110"/>
    <mergeCell ref="A33:I33"/>
    <mergeCell ref="C109:E109"/>
    <mergeCell ref="G109:I109"/>
    <mergeCell ref="A75:I75"/>
    <mergeCell ref="A99:B99"/>
    <mergeCell ref="A85:I85"/>
    <mergeCell ref="A67:I67"/>
    <mergeCell ref="A46:I46"/>
    <mergeCell ref="B26:E26"/>
    <mergeCell ref="B27:F27"/>
    <mergeCell ref="B22:G22"/>
    <mergeCell ref="A32:I32"/>
  </mergeCells>
  <phoneticPr fontId="4" type="noConversion"/>
  <pageMargins left="0.39370078740157483" right="0.39370078740157483" top="0.39370078740157483" bottom="0.39370078740157483" header="0.31496062992125984" footer="0.31496062992125984"/>
  <pageSetup paperSize="9" scale="32" fitToHeight="0" orientation="landscape" r:id="rId1"/>
  <headerFooter alignWithMargins="0"/>
  <rowBreaks count="2" manualBreakCount="2">
    <brk id="27" max="16383" man="1"/>
    <brk id="6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R50"/>
  <sheetViews>
    <sheetView view="pageBreakPreview" topLeftCell="A28" zoomScale="69" zoomScaleNormal="70" zoomScaleSheetLayoutView="69" workbookViewId="0">
      <selection activeCell="M38" sqref="A1:M38"/>
    </sheetView>
  </sheetViews>
  <sheetFormatPr defaultColWidth="9.109375" defaultRowHeight="18"/>
  <cols>
    <col min="1" max="1" width="44.88671875" style="2" customWidth="1"/>
    <col min="2" max="2" width="13.5546875" style="17" customWidth="1"/>
    <col min="3" max="3" width="15.109375" style="2" customWidth="1"/>
    <col min="4" max="4" width="16.109375" style="2" customWidth="1"/>
    <col min="5" max="5" width="15.44140625" style="2" customWidth="1"/>
    <col min="6" max="6" width="16.5546875" style="2" customWidth="1"/>
    <col min="7" max="7" width="15.33203125" style="2" customWidth="1"/>
    <col min="8" max="8" width="16.44140625" style="2" customWidth="1"/>
    <col min="9" max="9" width="15.5546875" style="2" customWidth="1"/>
    <col min="10" max="10" width="16.88671875" style="2" customWidth="1"/>
    <col min="11" max="13" width="16.6640625" style="2" customWidth="1"/>
    <col min="14" max="14" width="16" style="2" bestFit="1" customWidth="1"/>
    <col min="15" max="15" width="13" style="2" customWidth="1"/>
    <col min="16" max="17" width="9.109375" style="2"/>
    <col min="18" max="18" width="12.33203125" style="2" bestFit="1" customWidth="1"/>
    <col min="19" max="16384" width="9.109375" style="2"/>
  </cols>
  <sheetData>
    <row r="1" spans="1:18">
      <c r="A1" s="197" t="s">
        <v>34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8">
      <c r="A2" s="197" t="s">
        <v>218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8" ht="36" customHeight="1">
      <c r="A3" s="198" t="str">
        <f>'I. Фін план'!B18</f>
        <v xml:space="preserve">КОМУНАЛЬНЕ НЕКОМЕРЦІЙНЕ ПІДПРИЄМСТВО "Сторожинецька багатопрофільна лікарня інтенсивного лікування"  Сторожинецької міської ради  Чернівецького району Чернівецької області 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</row>
    <row r="4" spans="1:18" ht="20.100000000000001" customHeight="1">
      <c r="A4" s="162" t="s">
        <v>39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</row>
    <row r="5" spans="1:18" ht="21.9" customHeight="1">
      <c r="A5" s="199" t="s">
        <v>70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</row>
    <row r="6" spans="1:18" ht="10.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8" ht="16.5" customHeight="1">
      <c r="A7" s="200" t="s">
        <v>66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</row>
    <row r="8" spans="1:18" ht="10.5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8" ht="59.25" customHeight="1">
      <c r="A9" s="170" t="s">
        <v>53</v>
      </c>
      <c r="B9" s="170"/>
      <c r="C9" s="170"/>
      <c r="D9" s="169" t="s">
        <v>15</v>
      </c>
      <c r="E9" s="169"/>
      <c r="F9" s="169" t="s">
        <v>167</v>
      </c>
      <c r="G9" s="169"/>
      <c r="H9" s="169" t="s">
        <v>79</v>
      </c>
      <c r="I9" s="169"/>
      <c r="J9" s="169" t="s">
        <v>168</v>
      </c>
      <c r="K9" s="169"/>
      <c r="L9" s="169" t="s">
        <v>54</v>
      </c>
      <c r="M9" s="169"/>
    </row>
    <row r="10" spans="1:18" ht="18" customHeight="1">
      <c r="A10" s="170">
        <v>1</v>
      </c>
      <c r="B10" s="170"/>
      <c r="C10" s="170"/>
      <c r="D10" s="169">
        <v>2</v>
      </c>
      <c r="E10" s="169"/>
      <c r="F10" s="169">
        <v>3</v>
      </c>
      <c r="G10" s="169"/>
      <c r="H10" s="169">
        <v>4</v>
      </c>
      <c r="I10" s="169"/>
      <c r="J10" s="169">
        <v>5</v>
      </c>
      <c r="K10" s="169"/>
      <c r="L10" s="169">
        <v>6</v>
      </c>
      <c r="M10" s="169"/>
    </row>
    <row r="11" spans="1:18" ht="54.75" customHeight="1">
      <c r="A11" s="166" t="s">
        <v>142</v>
      </c>
      <c r="B11" s="167"/>
      <c r="C11" s="168"/>
      <c r="D11" s="195">
        <f>SUM(D12:D17)</f>
        <v>541.25</v>
      </c>
      <c r="E11" s="196"/>
      <c r="F11" s="195">
        <f>SUM(F12:F17)</f>
        <v>539.25</v>
      </c>
      <c r="G11" s="196"/>
      <c r="H11" s="195">
        <f>SUM(H12:H17)</f>
        <v>539.25</v>
      </c>
      <c r="I11" s="196"/>
      <c r="J11" s="207">
        <f>H11/F11*100</f>
        <v>100</v>
      </c>
      <c r="K11" s="208"/>
      <c r="L11" s="205">
        <f>H11/D11*100</f>
        <v>99.630484988452665</v>
      </c>
      <c r="M11" s="206"/>
    </row>
    <row r="12" spans="1:18" ht="23.25" customHeight="1">
      <c r="A12" s="190" t="s">
        <v>181</v>
      </c>
      <c r="B12" s="191"/>
      <c r="C12" s="192"/>
      <c r="D12" s="193">
        <v>126.25</v>
      </c>
      <c r="E12" s="194"/>
      <c r="F12" s="193">
        <v>130.25</v>
      </c>
      <c r="G12" s="194"/>
      <c r="H12" s="193">
        <v>130.25</v>
      </c>
      <c r="I12" s="194"/>
      <c r="J12" s="207">
        <f>H12/F12*100</f>
        <v>100</v>
      </c>
      <c r="K12" s="208"/>
      <c r="L12" s="205">
        <f>H12/D12*100</f>
        <v>103.16831683168317</v>
      </c>
      <c r="M12" s="206"/>
      <c r="N12"/>
    </row>
    <row r="13" spans="1:18" ht="23.25" customHeight="1">
      <c r="A13" s="190" t="s">
        <v>157</v>
      </c>
      <c r="B13" s="191"/>
      <c r="C13" s="192"/>
      <c r="D13" s="193">
        <v>198.75</v>
      </c>
      <c r="E13" s="194"/>
      <c r="F13" s="193">
        <v>200.75</v>
      </c>
      <c r="G13" s="194"/>
      <c r="H13" s="193">
        <v>200.75</v>
      </c>
      <c r="I13" s="194"/>
      <c r="J13" s="207">
        <f>H13/F13*100</f>
        <v>100</v>
      </c>
      <c r="K13" s="208"/>
      <c r="L13" s="205">
        <f>H13/D13*100</f>
        <v>101.00628930817609</v>
      </c>
      <c r="M13" s="206"/>
      <c r="N13"/>
    </row>
    <row r="14" spans="1:18" ht="23.25" customHeight="1">
      <c r="A14" s="190" t="s">
        <v>158</v>
      </c>
      <c r="B14" s="191"/>
      <c r="C14" s="192"/>
      <c r="D14" s="193">
        <v>137.5</v>
      </c>
      <c r="E14" s="194"/>
      <c r="F14" s="193">
        <v>138.25</v>
      </c>
      <c r="G14" s="194"/>
      <c r="H14" s="193">
        <v>138.25</v>
      </c>
      <c r="I14" s="194"/>
      <c r="J14" s="207">
        <f>H14/F14*100</f>
        <v>100</v>
      </c>
      <c r="K14" s="208"/>
      <c r="L14" s="205">
        <f>H14/D14*100</f>
        <v>100.54545454545453</v>
      </c>
      <c r="M14" s="206"/>
      <c r="N14"/>
    </row>
    <row r="15" spans="1:18" ht="23.25" customHeight="1">
      <c r="A15" s="190" t="s">
        <v>159</v>
      </c>
      <c r="B15" s="191"/>
      <c r="C15" s="192"/>
      <c r="D15" s="193">
        <v>78.75</v>
      </c>
      <c r="E15" s="194"/>
      <c r="F15" s="193">
        <v>70</v>
      </c>
      <c r="G15" s="194"/>
      <c r="H15" s="193">
        <v>70</v>
      </c>
      <c r="I15" s="194"/>
      <c r="J15" s="207">
        <f>H15/F15*100</f>
        <v>100</v>
      </c>
      <c r="K15" s="208"/>
      <c r="L15" s="205">
        <f>H15/D15*100</f>
        <v>88.888888888888886</v>
      </c>
      <c r="M15" s="206"/>
      <c r="N15"/>
    </row>
    <row r="16" spans="1:18" ht="21.75" customHeight="1">
      <c r="A16" s="216"/>
      <c r="B16" s="217"/>
      <c r="C16" s="218"/>
      <c r="D16" s="201"/>
      <c r="E16" s="202"/>
      <c r="F16" s="201"/>
      <c r="G16" s="202"/>
      <c r="H16" s="201"/>
      <c r="I16" s="202"/>
      <c r="J16" s="203"/>
      <c r="K16" s="204"/>
      <c r="L16" s="203"/>
      <c r="M16" s="204"/>
      <c r="R16" s="54"/>
    </row>
    <row r="17" spans="1:13" ht="21.75" customHeight="1">
      <c r="A17" s="209"/>
      <c r="B17" s="191"/>
      <c r="C17" s="192"/>
      <c r="D17" s="201"/>
      <c r="E17" s="202"/>
      <c r="F17" s="201"/>
      <c r="G17" s="202"/>
      <c r="H17" s="201"/>
      <c r="I17" s="202"/>
      <c r="J17" s="203"/>
      <c r="K17" s="204"/>
      <c r="L17" s="203"/>
      <c r="M17" s="204"/>
    </row>
    <row r="18" spans="1:13">
      <c r="A18" s="20"/>
      <c r="B18" s="20"/>
      <c r="C18" s="20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ht="21" customHeight="1">
      <c r="A19" s="21"/>
      <c r="B19" s="21"/>
      <c r="C19" s="21"/>
      <c r="D19" s="21"/>
      <c r="E19" s="21"/>
      <c r="F19" s="21"/>
      <c r="G19" s="21"/>
    </row>
    <row r="20" spans="1:13" ht="21.9" customHeight="1">
      <c r="A20" s="199" t="s">
        <v>119</v>
      </c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</row>
    <row r="21" spans="1:13" ht="10.5" customHeight="1"/>
    <row r="22" spans="1:13" ht="31.5" customHeight="1">
      <c r="A22" s="30" t="s">
        <v>41</v>
      </c>
      <c r="B22" s="189" t="s">
        <v>60</v>
      </c>
      <c r="C22" s="187"/>
      <c r="D22" s="187"/>
      <c r="E22" s="187"/>
      <c r="F22" s="187"/>
      <c r="G22" s="188"/>
      <c r="H22" s="187" t="s">
        <v>84</v>
      </c>
      <c r="I22" s="187"/>
      <c r="J22" s="187"/>
      <c r="K22" s="187"/>
      <c r="L22" s="187"/>
      <c r="M22" s="188"/>
    </row>
    <row r="23" spans="1:13" ht="20.25" customHeight="1">
      <c r="A23" s="30">
        <v>1</v>
      </c>
      <c r="B23" s="189">
        <v>2</v>
      </c>
      <c r="C23" s="187"/>
      <c r="D23" s="187"/>
      <c r="E23" s="187"/>
      <c r="F23" s="187"/>
      <c r="G23" s="188"/>
      <c r="H23" s="187">
        <v>3</v>
      </c>
      <c r="I23" s="187"/>
      <c r="J23" s="187"/>
      <c r="K23" s="187"/>
      <c r="L23" s="187"/>
      <c r="M23" s="188"/>
    </row>
    <row r="24" spans="1:13" ht="15.75" customHeight="1">
      <c r="A24" s="169" t="str">
        <f>'I. Фін план'!I18</f>
        <v>0 2005869</v>
      </c>
      <c r="B24" s="169" t="str">
        <f>'I. Фін план'!B18:G18</f>
        <v xml:space="preserve">КОМУНАЛЬНЕ НЕКОМЕРЦІЙНЕ ПІДПРИЄМСТВО "Сторожинецька багатопрофільна лікарня інтенсивного лікування"  Сторожинецької міської ради  Чернівецького району Чернівецької області </v>
      </c>
      <c r="C24" s="169"/>
      <c r="D24" s="169"/>
      <c r="E24" s="169"/>
      <c r="F24" s="169"/>
      <c r="G24" s="169"/>
      <c r="H24" s="186" t="s">
        <v>166</v>
      </c>
      <c r="I24" s="186"/>
      <c r="J24" s="186"/>
      <c r="K24" s="186"/>
      <c r="L24" s="186"/>
      <c r="M24" s="186"/>
    </row>
    <row r="25" spans="1:13" ht="20.100000000000001" customHeight="1">
      <c r="A25" s="169"/>
      <c r="B25" s="169"/>
      <c r="C25" s="169"/>
      <c r="D25" s="169"/>
      <c r="E25" s="169"/>
      <c r="F25" s="169"/>
      <c r="G25" s="169"/>
      <c r="H25" s="186"/>
      <c r="I25" s="186"/>
      <c r="J25" s="186"/>
      <c r="K25" s="186"/>
      <c r="L25" s="186"/>
      <c r="M25" s="186"/>
    </row>
    <row r="26" spans="1:13" ht="15" customHeight="1">
      <c r="A26" s="169"/>
      <c r="B26" s="169"/>
      <c r="C26" s="169"/>
      <c r="D26" s="169"/>
      <c r="E26" s="169"/>
      <c r="F26" s="169"/>
      <c r="G26" s="169"/>
      <c r="H26" s="186"/>
      <c r="I26" s="186"/>
      <c r="J26" s="186"/>
      <c r="K26" s="186"/>
      <c r="L26" s="186"/>
      <c r="M26" s="186"/>
    </row>
    <row r="27" spans="1:13" ht="10.5" customHeight="1">
      <c r="A27" s="169"/>
      <c r="B27" s="169"/>
      <c r="C27" s="169"/>
      <c r="D27" s="169"/>
      <c r="E27" s="169"/>
      <c r="F27" s="169"/>
      <c r="G27" s="169"/>
      <c r="H27" s="186"/>
      <c r="I27" s="186"/>
      <c r="J27" s="186"/>
      <c r="K27" s="186"/>
      <c r="L27" s="186"/>
      <c r="M27" s="186"/>
    </row>
    <row r="28" spans="1:13" ht="15.75" customHeight="1">
      <c r="A28" s="169"/>
      <c r="B28" s="169"/>
      <c r="C28" s="169"/>
      <c r="D28" s="169"/>
      <c r="E28" s="169"/>
      <c r="F28" s="169"/>
      <c r="G28" s="169"/>
      <c r="H28" s="186"/>
      <c r="I28" s="186"/>
      <c r="J28" s="186"/>
      <c r="K28" s="186"/>
      <c r="L28" s="186"/>
      <c r="M28" s="186"/>
    </row>
    <row r="29" spans="1:13" ht="27.6">
      <c r="A29" s="64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</row>
    <row r="30" spans="1:13">
      <c r="A30" s="40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 ht="21.9" customHeight="1">
      <c r="A31" s="212" t="s">
        <v>99</v>
      </c>
      <c r="B31" s="212"/>
      <c r="C31" s="212"/>
      <c r="D31" s="212"/>
      <c r="E31" s="212"/>
      <c r="F31" s="212"/>
      <c r="G31" s="212"/>
      <c r="H31" s="212"/>
    </row>
    <row r="32" spans="1:13" ht="20.100000000000001" customHeight="1">
      <c r="A32" s="16"/>
    </row>
    <row r="33" spans="1:13" ht="74.25" customHeight="1">
      <c r="A33" s="210" t="s">
        <v>71</v>
      </c>
      <c r="B33" s="213" t="s">
        <v>61</v>
      </c>
      <c r="C33" s="215"/>
      <c r="D33" s="169" t="s">
        <v>80</v>
      </c>
      <c r="E33" s="169"/>
      <c r="F33" s="169"/>
      <c r="G33" s="5" t="s">
        <v>82</v>
      </c>
      <c r="H33" s="213" t="s">
        <v>81</v>
      </c>
      <c r="I33" s="214"/>
      <c r="J33" s="215"/>
      <c r="K33" s="169" t="s">
        <v>79</v>
      </c>
      <c r="L33" s="169"/>
      <c r="M33" s="169"/>
    </row>
    <row r="34" spans="1:13" ht="126">
      <c r="A34" s="211"/>
      <c r="B34" s="5" t="s">
        <v>21</v>
      </c>
      <c r="C34" s="5" t="s">
        <v>22</v>
      </c>
      <c r="D34" s="5" t="s">
        <v>74</v>
      </c>
      <c r="E34" s="5" t="s">
        <v>62</v>
      </c>
      <c r="F34" s="5" t="s">
        <v>75</v>
      </c>
      <c r="G34" s="5" t="s">
        <v>74</v>
      </c>
      <c r="H34" s="5" t="s">
        <v>74</v>
      </c>
      <c r="I34" s="5" t="s">
        <v>62</v>
      </c>
      <c r="J34" s="5" t="s">
        <v>75</v>
      </c>
      <c r="K34" s="5" t="s">
        <v>74</v>
      </c>
      <c r="L34" s="5" t="s">
        <v>94</v>
      </c>
      <c r="M34" s="5" t="s">
        <v>75</v>
      </c>
    </row>
    <row r="35" spans="1:13" ht="18" customHeight="1">
      <c r="A35" s="5">
        <v>1</v>
      </c>
      <c r="B35" s="5">
        <v>2</v>
      </c>
      <c r="C35" s="5">
        <v>3</v>
      </c>
      <c r="D35" s="5">
        <v>4</v>
      </c>
      <c r="E35" s="5">
        <v>5</v>
      </c>
      <c r="F35" s="5">
        <v>6</v>
      </c>
      <c r="G35" s="5">
        <v>7</v>
      </c>
      <c r="H35" s="4">
        <v>10</v>
      </c>
      <c r="I35" s="4">
        <v>11</v>
      </c>
      <c r="J35" s="4">
        <v>12</v>
      </c>
      <c r="K35" s="4">
        <v>13</v>
      </c>
      <c r="L35" s="4">
        <v>14</v>
      </c>
      <c r="M35" s="4">
        <v>15</v>
      </c>
    </row>
    <row r="36" spans="1:13" ht="20.100000000000001" customHeight="1">
      <c r="A36" s="6"/>
      <c r="B36" s="10"/>
      <c r="C36" s="10"/>
      <c r="D36" s="45"/>
      <c r="E36" s="45"/>
      <c r="F36" s="47"/>
      <c r="G36" s="47"/>
      <c r="H36" s="47"/>
      <c r="I36" s="45"/>
      <c r="J36" s="47"/>
      <c r="K36" s="47"/>
      <c r="L36" s="45"/>
      <c r="M36" s="47"/>
    </row>
    <row r="37" spans="1:13" ht="20.100000000000001" customHeight="1">
      <c r="A37" s="6"/>
      <c r="B37" s="10"/>
      <c r="C37" s="10"/>
      <c r="D37" s="45"/>
      <c r="E37" s="45"/>
      <c r="F37" s="47"/>
      <c r="G37" s="45"/>
      <c r="H37" s="47"/>
      <c r="I37" s="45"/>
      <c r="J37" s="47"/>
      <c r="K37" s="47"/>
      <c r="L37" s="45"/>
      <c r="M37" s="47"/>
    </row>
    <row r="38" spans="1:13" ht="20.100000000000001" customHeight="1">
      <c r="A38" s="8" t="s">
        <v>17</v>
      </c>
      <c r="B38" s="50"/>
      <c r="C38" s="50"/>
      <c r="D38" s="51">
        <f>SUM(D36:D37)</f>
        <v>0</v>
      </c>
      <c r="E38" s="46"/>
      <c r="F38" s="48"/>
      <c r="G38" s="56">
        <f>SUM(G36:G37)</f>
        <v>0</v>
      </c>
      <c r="H38" s="56">
        <f>SUM(H36:H37)</f>
        <v>0</v>
      </c>
      <c r="I38" s="51">
        <f>SUM(I36:I37)</f>
        <v>0</v>
      </c>
      <c r="J38" s="48"/>
      <c r="K38" s="56">
        <f>SUM(K36:K37)</f>
        <v>0</v>
      </c>
      <c r="L38" s="51">
        <f>SUM(L36:L37)</f>
        <v>0</v>
      </c>
      <c r="M38" s="48"/>
    </row>
    <row r="39" spans="1:13" ht="20.100000000000001" customHeight="1">
      <c r="A39" s="18"/>
      <c r="B39" s="19"/>
      <c r="C39" s="19"/>
      <c r="D39" s="19"/>
      <c r="E39" s="19"/>
      <c r="F39" s="11"/>
      <c r="G39" s="11"/>
      <c r="H39" s="3"/>
      <c r="I39" s="3"/>
      <c r="J39" s="3"/>
      <c r="K39" s="3"/>
      <c r="L39" s="3"/>
      <c r="M39" s="3"/>
    </row>
    <row r="40" spans="1:13">
      <c r="C40" s="27"/>
      <c r="D40" s="27"/>
      <c r="E40" s="27"/>
    </row>
    <row r="41" spans="1:13">
      <c r="C41" s="27"/>
      <c r="D41" s="27"/>
      <c r="E41" s="27"/>
    </row>
    <row r="42" spans="1:13">
      <c r="C42" s="27"/>
      <c r="D42" s="27"/>
      <c r="E42" s="27"/>
    </row>
    <row r="43" spans="1:13">
      <c r="C43" s="27"/>
      <c r="D43" s="27"/>
      <c r="E43" s="27"/>
    </row>
    <row r="44" spans="1:13">
      <c r="C44" s="27"/>
      <c r="D44" s="27"/>
      <c r="E44" s="27"/>
    </row>
    <row r="45" spans="1:13">
      <c r="C45" s="27"/>
      <c r="D45" s="27"/>
      <c r="E45" s="27"/>
    </row>
    <row r="46" spans="1:13">
      <c r="C46" s="27"/>
      <c r="D46" s="27"/>
      <c r="E46" s="27"/>
    </row>
    <row r="47" spans="1:13">
      <c r="C47" s="27"/>
      <c r="D47" s="27"/>
      <c r="E47" s="27"/>
    </row>
    <row r="48" spans="1:13">
      <c r="C48" s="27"/>
      <c r="D48" s="27"/>
      <c r="E48" s="27"/>
    </row>
    <row r="49" spans="3:5">
      <c r="C49" s="27"/>
      <c r="D49" s="27"/>
      <c r="E49" s="27"/>
    </row>
    <row r="50" spans="3:5">
      <c r="C50" s="27"/>
      <c r="D50" s="27"/>
      <c r="E50" s="27"/>
    </row>
  </sheetData>
  <mergeCells count="74">
    <mergeCell ref="A13:C13"/>
    <mergeCell ref="D13:E13"/>
    <mergeCell ref="F13:G13"/>
    <mergeCell ref="H13:I13"/>
    <mergeCell ref="K33:M33"/>
    <mergeCell ref="A33:A34"/>
    <mergeCell ref="A31:H31"/>
    <mergeCell ref="D33:F33"/>
    <mergeCell ref="H33:J33"/>
    <mergeCell ref="B33:C33"/>
    <mergeCell ref="D16:E16"/>
    <mergeCell ref="F16:G16"/>
    <mergeCell ref="A16:C16"/>
    <mergeCell ref="D15:E15"/>
    <mergeCell ref="A20:M20"/>
    <mergeCell ref="A24:A28"/>
    <mergeCell ref="J13:K13"/>
    <mergeCell ref="H14:I14"/>
    <mergeCell ref="H15:I15"/>
    <mergeCell ref="J15:K15"/>
    <mergeCell ref="L13:M13"/>
    <mergeCell ref="L15:M15"/>
    <mergeCell ref="J10:K10"/>
    <mergeCell ref="H9:I9"/>
    <mergeCell ref="J12:K12"/>
    <mergeCell ref="L9:M9"/>
    <mergeCell ref="J11:K11"/>
    <mergeCell ref="H10:I10"/>
    <mergeCell ref="L12:M12"/>
    <mergeCell ref="L10:M10"/>
    <mergeCell ref="H12:I12"/>
    <mergeCell ref="L11:M11"/>
    <mergeCell ref="H11:I11"/>
    <mergeCell ref="H17:I17"/>
    <mergeCell ref="L17:M17"/>
    <mergeCell ref="L14:M14"/>
    <mergeCell ref="D17:E17"/>
    <mergeCell ref="A14:C14"/>
    <mergeCell ref="D14:E14"/>
    <mergeCell ref="J14:K14"/>
    <mergeCell ref="F14:G14"/>
    <mergeCell ref="F15:G15"/>
    <mergeCell ref="A15:C15"/>
    <mergeCell ref="L16:M16"/>
    <mergeCell ref="J17:K17"/>
    <mergeCell ref="H16:I16"/>
    <mergeCell ref="J16:K16"/>
    <mergeCell ref="A17:C17"/>
    <mergeCell ref="F17:G17"/>
    <mergeCell ref="A1:M1"/>
    <mergeCell ref="A2:M2"/>
    <mergeCell ref="A3:M3"/>
    <mergeCell ref="D9:E9"/>
    <mergeCell ref="F9:G9"/>
    <mergeCell ref="A5:M5"/>
    <mergeCell ref="A9:C9"/>
    <mergeCell ref="A4:M4"/>
    <mergeCell ref="A7:M7"/>
    <mergeCell ref="J9:K9"/>
    <mergeCell ref="A10:C10"/>
    <mergeCell ref="A12:C12"/>
    <mergeCell ref="D12:E12"/>
    <mergeCell ref="D11:E11"/>
    <mergeCell ref="F12:G12"/>
    <mergeCell ref="D10:E10"/>
    <mergeCell ref="F10:G10"/>
    <mergeCell ref="A11:C11"/>
    <mergeCell ref="F11:G11"/>
    <mergeCell ref="B24:G28"/>
    <mergeCell ref="H24:M28"/>
    <mergeCell ref="H22:M22"/>
    <mergeCell ref="H23:M23"/>
    <mergeCell ref="B22:G22"/>
    <mergeCell ref="B23:G23"/>
  </mergeCells>
  <phoneticPr fontId="4" type="noConversion"/>
  <pageMargins left="0.19685039370078741" right="0.19685039370078741" top="0.86614173228346458" bottom="0.23622047244094491" header="0.27559055118110237" footer="0.15748031496062992"/>
  <pageSetup paperSize="9" scale="51" orientation="landscape" verticalDpi="1200" r:id="rId1"/>
  <headerFooter alignWithMargins="0">
    <oddHeader xml:space="preserve">&amp;C&amp;"Times New Roman,обычный"&amp;14 </oddHeader>
  </headerFooter>
  <ignoredErrors>
    <ignoredError sqref="D38:G38 H38 K3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E44"/>
  <sheetViews>
    <sheetView view="pageBreakPreview" topLeftCell="N12" zoomScaleSheetLayoutView="100" workbookViewId="0">
      <selection activeCell="AB1" sqref="AB1:AE1"/>
    </sheetView>
  </sheetViews>
  <sheetFormatPr defaultColWidth="9.109375" defaultRowHeight="18"/>
  <cols>
    <col min="1" max="1" width="8.33203125" style="2" customWidth="1"/>
    <col min="2" max="2" width="38.44140625" style="2" customWidth="1"/>
    <col min="3" max="4" width="11.33203125" style="2" customWidth="1"/>
    <col min="5" max="5" width="13.88671875" style="2" customWidth="1"/>
    <col min="6" max="6" width="8.88671875" style="2" customWidth="1"/>
    <col min="7" max="7" width="13.88671875" style="2" customWidth="1"/>
    <col min="8" max="11" width="7.33203125" style="2" customWidth="1"/>
    <col min="12" max="12" width="13.109375" style="2" customWidth="1"/>
    <col min="13" max="14" width="11" style="2" customWidth="1"/>
    <col min="15" max="15" width="12.44140625" style="2" customWidth="1"/>
    <col min="16" max="16" width="10.6640625" style="2" customWidth="1"/>
    <col min="17" max="19" width="11" style="2" customWidth="1"/>
    <col min="20" max="20" width="10.5546875" style="2" customWidth="1"/>
    <col min="21" max="21" width="11" style="2" customWidth="1"/>
    <col min="22" max="22" width="12.88671875" style="2" customWidth="1"/>
    <col min="23" max="23" width="11.33203125" style="2" customWidth="1"/>
    <col min="24" max="24" width="11" style="2" customWidth="1"/>
    <col min="25" max="25" width="10.44140625" style="2" customWidth="1"/>
    <col min="26" max="26" width="11" style="2" customWidth="1"/>
    <col min="27" max="27" width="12.88671875" style="2" customWidth="1"/>
    <col min="28" max="29" width="11" style="2" customWidth="1"/>
    <col min="30" max="30" width="13" style="2" customWidth="1"/>
    <col min="31" max="31" width="12.109375" style="2" customWidth="1"/>
    <col min="32" max="16384" width="9.109375" style="2"/>
  </cols>
  <sheetData>
    <row r="1" spans="1:3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Q1" s="18"/>
      <c r="R1" s="18"/>
      <c r="S1" s="18"/>
      <c r="T1" s="18"/>
      <c r="U1" s="18"/>
      <c r="AB1" s="219"/>
      <c r="AC1" s="220"/>
      <c r="AD1" s="220"/>
      <c r="AE1" s="220"/>
    </row>
    <row r="2" spans="1:31" s="31" customFormat="1" ht="18.75" customHeight="1">
      <c r="B2" s="31" t="s">
        <v>154</v>
      </c>
    </row>
    <row r="3" spans="1:31">
      <c r="A3" s="23"/>
      <c r="B3" s="23"/>
      <c r="C3" s="23"/>
      <c r="D3" s="23"/>
      <c r="E3" s="23"/>
      <c r="F3" s="23"/>
      <c r="G3" s="23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23"/>
      <c r="AE3" s="36" t="s">
        <v>120</v>
      </c>
    </row>
    <row r="4" spans="1:31" ht="44.25" customHeight="1">
      <c r="A4" s="169" t="s">
        <v>16</v>
      </c>
      <c r="B4" s="169" t="s">
        <v>48</v>
      </c>
      <c r="C4" s="169"/>
      <c r="D4" s="169"/>
      <c r="E4" s="169"/>
      <c r="F4" s="169"/>
      <c r="G4" s="169" t="s">
        <v>196</v>
      </c>
      <c r="H4" s="169"/>
      <c r="I4" s="169"/>
      <c r="J4" s="169"/>
      <c r="K4" s="169"/>
      <c r="L4" s="169" t="s">
        <v>29</v>
      </c>
      <c r="M4" s="169"/>
      <c r="N4" s="169"/>
      <c r="O4" s="169"/>
      <c r="P4" s="169"/>
      <c r="Q4" s="169" t="s">
        <v>59</v>
      </c>
      <c r="R4" s="169"/>
      <c r="S4" s="169"/>
      <c r="T4" s="169"/>
      <c r="U4" s="169"/>
      <c r="V4" s="169" t="s">
        <v>182</v>
      </c>
      <c r="W4" s="169"/>
      <c r="X4" s="169"/>
      <c r="Y4" s="169"/>
      <c r="Z4" s="169"/>
      <c r="AA4" s="169" t="s">
        <v>17</v>
      </c>
      <c r="AB4" s="169"/>
      <c r="AC4" s="169"/>
      <c r="AD4" s="169"/>
      <c r="AE4" s="169"/>
    </row>
    <row r="5" spans="1:31" ht="39.75" customHeight="1">
      <c r="A5" s="169"/>
      <c r="B5" s="169"/>
      <c r="C5" s="169"/>
      <c r="D5" s="169"/>
      <c r="E5" s="169"/>
      <c r="F5" s="169"/>
      <c r="G5" s="169" t="s">
        <v>28</v>
      </c>
      <c r="H5" s="169" t="s">
        <v>30</v>
      </c>
      <c r="I5" s="169"/>
      <c r="J5" s="169"/>
      <c r="K5" s="169"/>
      <c r="L5" s="169" t="s">
        <v>28</v>
      </c>
      <c r="M5" s="169" t="s">
        <v>30</v>
      </c>
      <c r="N5" s="169"/>
      <c r="O5" s="169"/>
      <c r="P5" s="169"/>
      <c r="Q5" s="169" t="s">
        <v>28</v>
      </c>
      <c r="R5" s="169" t="s">
        <v>30</v>
      </c>
      <c r="S5" s="169"/>
      <c r="T5" s="169"/>
      <c r="U5" s="169"/>
      <c r="V5" s="169" t="s">
        <v>28</v>
      </c>
      <c r="W5" s="169" t="s">
        <v>30</v>
      </c>
      <c r="X5" s="169"/>
      <c r="Y5" s="169"/>
      <c r="Z5" s="169"/>
      <c r="AA5" s="169" t="s">
        <v>28</v>
      </c>
      <c r="AB5" s="169" t="s">
        <v>30</v>
      </c>
      <c r="AC5" s="169"/>
      <c r="AD5" s="169"/>
      <c r="AE5" s="169"/>
    </row>
    <row r="6" spans="1:31" ht="39.9" customHeight="1">
      <c r="A6" s="169"/>
      <c r="B6" s="169"/>
      <c r="C6" s="169"/>
      <c r="D6" s="169"/>
      <c r="E6" s="169"/>
      <c r="F6" s="169"/>
      <c r="G6" s="169"/>
      <c r="H6" s="5" t="s">
        <v>24</v>
      </c>
      <c r="I6" s="5" t="s">
        <v>25</v>
      </c>
      <c r="J6" s="5" t="s">
        <v>23</v>
      </c>
      <c r="K6" s="5" t="s">
        <v>20</v>
      </c>
      <c r="L6" s="169"/>
      <c r="M6" s="5" t="s">
        <v>24</v>
      </c>
      <c r="N6" s="5" t="s">
        <v>25</v>
      </c>
      <c r="O6" s="5" t="s">
        <v>23</v>
      </c>
      <c r="P6" s="5" t="s">
        <v>20</v>
      </c>
      <c r="Q6" s="169"/>
      <c r="R6" s="5" t="s">
        <v>24</v>
      </c>
      <c r="S6" s="5" t="s">
        <v>25</v>
      </c>
      <c r="T6" s="5" t="s">
        <v>23</v>
      </c>
      <c r="U6" s="5" t="s">
        <v>20</v>
      </c>
      <c r="V6" s="169"/>
      <c r="W6" s="5" t="s">
        <v>24</v>
      </c>
      <c r="X6" s="5" t="s">
        <v>25</v>
      </c>
      <c r="Y6" s="5" t="s">
        <v>23</v>
      </c>
      <c r="Z6" s="5" t="s">
        <v>20</v>
      </c>
      <c r="AA6" s="169"/>
      <c r="AB6" s="5" t="s">
        <v>24</v>
      </c>
      <c r="AC6" s="5" t="s">
        <v>25</v>
      </c>
      <c r="AD6" s="5" t="s">
        <v>23</v>
      </c>
      <c r="AE6" s="5" t="s">
        <v>20</v>
      </c>
    </row>
    <row r="7" spans="1:31" ht="18" customHeight="1">
      <c r="A7" s="5">
        <v>1</v>
      </c>
      <c r="B7" s="169">
        <v>2</v>
      </c>
      <c r="C7" s="169"/>
      <c r="D7" s="169"/>
      <c r="E7" s="169"/>
      <c r="F7" s="169"/>
      <c r="G7" s="5">
        <v>3</v>
      </c>
      <c r="H7" s="5">
        <v>4</v>
      </c>
      <c r="I7" s="5">
        <v>5</v>
      </c>
      <c r="J7" s="5">
        <v>6</v>
      </c>
      <c r="K7" s="5">
        <v>7</v>
      </c>
      <c r="L7" s="5">
        <v>8</v>
      </c>
      <c r="M7" s="5">
        <v>9</v>
      </c>
      <c r="N7" s="5">
        <v>10</v>
      </c>
      <c r="O7" s="5">
        <v>11</v>
      </c>
      <c r="P7" s="5">
        <v>12</v>
      </c>
      <c r="Q7" s="5">
        <v>13</v>
      </c>
      <c r="R7" s="5">
        <v>14</v>
      </c>
      <c r="S7" s="5">
        <v>15</v>
      </c>
      <c r="T7" s="5">
        <v>16</v>
      </c>
      <c r="U7" s="5">
        <v>17</v>
      </c>
      <c r="V7" s="4">
        <v>18</v>
      </c>
      <c r="W7" s="4">
        <v>19</v>
      </c>
      <c r="X7" s="4">
        <v>20</v>
      </c>
      <c r="Y7" s="4">
        <v>21</v>
      </c>
      <c r="Z7" s="4">
        <v>22</v>
      </c>
      <c r="AA7" s="4">
        <v>23</v>
      </c>
      <c r="AB7" s="4">
        <v>24</v>
      </c>
      <c r="AC7" s="4">
        <v>25</v>
      </c>
      <c r="AD7" s="4">
        <v>26</v>
      </c>
      <c r="AE7" s="4">
        <v>27</v>
      </c>
    </row>
    <row r="8" spans="1:31" s="16" customFormat="1" ht="15.6">
      <c r="A8" s="109">
        <v>1</v>
      </c>
      <c r="B8" s="228" t="s">
        <v>160</v>
      </c>
      <c r="C8" s="228"/>
      <c r="D8" s="228"/>
      <c r="E8" s="228"/>
      <c r="F8" s="228"/>
      <c r="G8" s="110">
        <f>SUM(H8,I8,J8,K8)</f>
        <v>0</v>
      </c>
      <c r="H8" s="111"/>
      <c r="I8" s="111"/>
      <c r="J8" s="111"/>
      <c r="K8" s="111"/>
      <c r="L8" s="112">
        <f>SUM(M8,N8,O8,P8)</f>
        <v>0</v>
      </c>
      <c r="M8" s="113"/>
      <c r="N8" s="113"/>
      <c r="O8" s="113"/>
      <c r="P8" s="113"/>
      <c r="Q8" s="112">
        <f>SUM(R8,S8,T8,U8)</f>
        <v>500</v>
      </c>
      <c r="R8" s="113"/>
      <c r="S8" s="113"/>
      <c r="T8" s="113">
        <v>500</v>
      </c>
      <c r="U8" s="113"/>
      <c r="V8" s="112">
        <f>SUM(W8,X8,Y8,Z8)</f>
        <v>6100</v>
      </c>
      <c r="W8" s="113"/>
      <c r="X8" s="113">
        <v>2200</v>
      </c>
      <c r="Y8" s="113">
        <v>3000</v>
      </c>
      <c r="Z8" s="113">
        <v>900</v>
      </c>
      <c r="AA8" s="112">
        <f>SUM(AB8,AC8,AD8,AE8)</f>
        <v>6600</v>
      </c>
      <c r="AB8" s="113">
        <f t="shared" ref="AB8:AE12" si="0">SUM(H8,M8,R8,W8)</f>
        <v>0</v>
      </c>
      <c r="AC8" s="113">
        <f t="shared" si="0"/>
        <v>2200</v>
      </c>
      <c r="AD8" s="113">
        <f t="shared" si="0"/>
        <v>3500</v>
      </c>
      <c r="AE8" s="113">
        <f t="shared" si="0"/>
        <v>900</v>
      </c>
    </row>
    <row r="9" spans="1:31" hidden="1">
      <c r="A9" s="44">
        <v>2</v>
      </c>
      <c r="B9" s="227"/>
      <c r="C9" s="227"/>
      <c r="D9" s="227"/>
      <c r="E9" s="227"/>
      <c r="F9" s="227"/>
      <c r="G9" s="52">
        <f>SUM(H9,I9,J9,K9)</f>
        <v>0</v>
      </c>
      <c r="H9" s="45"/>
      <c r="I9" s="45"/>
      <c r="J9" s="45"/>
      <c r="K9" s="45"/>
      <c r="L9" s="57">
        <f>SUM(M9,N9,O9,P9)</f>
        <v>0</v>
      </c>
      <c r="M9" s="47"/>
      <c r="N9" s="47"/>
      <c r="O9" s="47"/>
      <c r="P9" s="47"/>
      <c r="Q9" s="57">
        <f>SUM(R9,S9,T9,U9)</f>
        <v>0</v>
      </c>
      <c r="R9" s="47"/>
      <c r="S9" s="47"/>
      <c r="T9" s="47"/>
      <c r="U9" s="47"/>
      <c r="V9" s="57">
        <f>SUM(W9,X9,Y9,Z9)</f>
        <v>0</v>
      </c>
      <c r="W9" s="47"/>
      <c r="X9" s="47"/>
      <c r="Y9" s="47"/>
      <c r="Z9" s="47"/>
      <c r="AA9" s="57">
        <f>SUM(AB9,AC9,AD9,AE9)</f>
        <v>0</v>
      </c>
      <c r="AB9" s="47">
        <f t="shared" si="0"/>
        <v>0</v>
      </c>
      <c r="AC9" s="47">
        <f t="shared" si="0"/>
        <v>0</v>
      </c>
      <c r="AD9" s="47">
        <f t="shared" si="0"/>
        <v>0</v>
      </c>
      <c r="AE9" s="47">
        <f t="shared" si="0"/>
        <v>0</v>
      </c>
    </row>
    <row r="10" spans="1:31" hidden="1">
      <c r="A10" s="44">
        <v>3</v>
      </c>
      <c r="B10" s="227"/>
      <c r="C10" s="227"/>
      <c r="D10" s="227"/>
      <c r="E10" s="227"/>
      <c r="F10" s="227"/>
      <c r="G10" s="52">
        <f>SUM(H10,I10,J10,K10)</f>
        <v>0</v>
      </c>
      <c r="H10" s="45"/>
      <c r="I10" s="45"/>
      <c r="J10" s="45"/>
      <c r="K10" s="45"/>
      <c r="L10" s="57">
        <f>SUM(M10,N10,O10,P10)</f>
        <v>0</v>
      </c>
      <c r="M10" s="47"/>
      <c r="N10" s="47"/>
      <c r="O10" s="47"/>
      <c r="P10" s="47"/>
      <c r="Q10" s="57">
        <f>SUM(R10,S10,T10,U10)</f>
        <v>0</v>
      </c>
      <c r="R10" s="47"/>
      <c r="S10" s="47"/>
      <c r="T10" s="47"/>
      <c r="U10" s="47"/>
      <c r="V10" s="57">
        <f>SUM(W10,X10,Y10,Z10)</f>
        <v>0</v>
      </c>
      <c r="W10" s="47"/>
      <c r="X10" s="47"/>
      <c r="Y10" s="47"/>
      <c r="Z10" s="47"/>
      <c r="AA10" s="57">
        <f>SUM(AB10,AC10,AD10,AE10)</f>
        <v>0</v>
      </c>
      <c r="AB10" s="47">
        <f t="shared" si="0"/>
        <v>0</v>
      </c>
      <c r="AC10" s="47">
        <f t="shared" si="0"/>
        <v>0</v>
      </c>
      <c r="AD10" s="47">
        <f t="shared" si="0"/>
        <v>0</v>
      </c>
      <c r="AE10" s="47">
        <f t="shared" si="0"/>
        <v>0</v>
      </c>
    </row>
    <row r="11" spans="1:31" hidden="1">
      <c r="A11" s="44">
        <v>4</v>
      </c>
      <c r="B11" s="227"/>
      <c r="C11" s="227"/>
      <c r="D11" s="227"/>
      <c r="E11" s="227"/>
      <c r="F11" s="227"/>
      <c r="G11" s="52"/>
      <c r="H11" s="45"/>
      <c r="I11" s="45"/>
      <c r="J11" s="45"/>
      <c r="K11" s="45"/>
      <c r="L11" s="57">
        <f>SUM(M11,N11,O11,P11)</f>
        <v>0</v>
      </c>
      <c r="M11" s="47"/>
      <c r="N11" s="47"/>
      <c r="O11" s="47"/>
      <c r="P11" s="47"/>
      <c r="Q11" s="57"/>
      <c r="R11" s="47"/>
      <c r="S11" s="47"/>
      <c r="T11" s="47"/>
      <c r="U11" s="47"/>
      <c r="V11" s="57"/>
      <c r="W11" s="47"/>
      <c r="X11" s="47"/>
      <c r="Y11" s="47"/>
      <c r="Z11" s="47"/>
      <c r="AA11" s="57">
        <f>SUM(AB11,AC11,AD11,AE11)</f>
        <v>0</v>
      </c>
      <c r="AB11" s="47">
        <f t="shared" si="0"/>
        <v>0</v>
      </c>
      <c r="AC11" s="47">
        <f t="shared" si="0"/>
        <v>0</v>
      </c>
      <c r="AD11" s="47">
        <f t="shared" si="0"/>
        <v>0</v>
      </c>
      <c r="AE11" s="47">
        <f t="shared" si="0"/>
        <v>0</v>
      </c>
    </row>
    <row r="12" spans="1:31" ht="20.100000000000001" customHeight="1">
      <c r="A12" s="44"/>
      <c r="B12" s="186"/>
      <c r="C12" s="186"/>
      <c r="D12" s="186"/>
      <c r="E12" s="186"/>
      <c r="F12" s="186"/>
      <c r="G12" s="52">
        <f>SUM(H12,I12,J12,K12)</f>
        <v>0</v>
      </c>
      <c r="H12" s="45"/>
      <c r="I12" s="45"/>
      <c r="J12" s="45"/>
      <c r="K12" s="45"/>
      <c r="L12" s="57">
        <f>SUM(M12,N12,O12,P12)</f>
        <v>0</v>
      </c>
      <c r="M12" s="47"/>
      <c r="N12" s="47"/>
      <c r="O12" s="47"/>
      <c r="P12" s="47"/>
      <c r="Q12" s="57">
        <f>SUM(R12,S12,T12,U12)</f>
        <v>0</v>
      </c>
      <c r="R12" s="47"/>
      <c r="S12" s="47"/>
      <c r="T12" s="47"/>
      <c r="U12" s="47"/>
      <c r="V12" s="57">
        <f>SUM(W12,X12,Y12,Z12)</f>
        <v>0</v>
      </c>
      <c r="W12" s="47"/>
      <c r="X12" s="47"/>
      <c r="Y12" s="47"/>
      <c r="Z12" s="47"/>
      <c r="AA12" s="57">
        <f>SUM(AB12,AC12,AD12,AE12)</f>
        <v>0</v>
      </c>
      <c r="AB12" s="47">
        <f t="shared" si="0"/>
        <v>0</v>
      </c>
      <c r="AC12" s="47">
        <f t="shared" si="0"/>
        <v>0</v>
      </c>
      <c r="AD12" s="47">
        <f t="shared" si="0"/>
        <v>0</v>
      </c>
      <c r="AE12" s="47">
        <f t="shared" si="0"/>
        <v>0</v>
      </c>
    </row>
    <row r="13" spans="1:31" s="16" customFormat="1" ht="20.100000000000001" customHeight="1">
      <c r="A13" s="224" t="s">
        <v>17</v>
      </c>
      <c r="B13" s="225"/>
      <c r="C13" s="225"/>
      <c r="D13" s="225"/>
      <c r="E13" s="225"/>
      <c r="F13" s="226"/>
      <c r="G13" s="103">
        <f t="shared" ref="G13:AE13" si="1">SUM(G8:G12)</f>
        <v>0</v>
      </c>
      <c r="H13" s="103">
        <f t="shared" si="1"/>
        <v>0</v>
      </c>
      <c r="I13" s="103">
        <f t="shared" si="1"/>
        <v>0</v>
      </c>
      <c r="J13" s="103">
        <f t="shared" si="1"/>
        <v>0</v>
      </c>
      <c r="K13" s="103">
        <f t="shared" si="1"/>
        <v>0</v>
      </c>
      <c r="L13" s="104">
        <f t="shared" si="1"/>
        <v>0</v>
      </c>
      <c r="M13" s="104">
        <f t="shared" si="1"/>
        <v>0</v>
      </c>
      <c r="N13" s="104">
        <f t="shared" si="1"/>
        <v>0</v>
      </c>
      <c r="O13" s="104">
        <f t="shared" si="1"/>
        <v>0</v>
      </c>
      <c r="P13" s="104">
        <f t="shared" si="1"/>
        <v>0</v>
      </c>
      <c r="Q13" s="104">
        <f t="shared" si="1"/>
        <v>500</v>
      </c>
      <c r="R13" s="104">
        <f t="shared" si="1"/>
        <v>0</v>
      </c>
      <c r="S13" s="104">
        <f t="shared" si="1"/>
        <v>0</v>
      </c>
      <c r="T13" s="104">
        <f t="shared" si="1"/>
        <v>500</v>
      </c>
      <c r="U13" s="104">
        <f t="shared" si="1"/>
        <v>0</v>
      </c>
      <c r="V13" s="104">
        <f t="shared" si="1"/>
        <v>6100</v>
      </c>
      <c r="W13" s="104">
        <f t="shared" si="1"/>
        <v>0</v>
      </c>
      <c r="X13" s="104">
        <f t="shared" si="1"/>
        <v>2200</v>
      </c>
      <c r="Y13" s="104">
        <f t="shared" si="1"/>
        <v>3000</v>
      </c>
      <c r="Z13" s="104">
        <f t="shared" si="1"/>
        <v>900</v>
      </c>
      <c r="AA13" s="104">
        <f t="shared" si="1"/>
        <v>6600</v>
      </c>
      <c r="AB13" s="104">
        <f t="shared" si="1"/>
        <v>0</v>
      </c>
      <c r="AC13" s="104">
        <f t="shared" si="1"/>
        <v>2200</v>
      </c>
      <c r="AD13" s="104">
        <f t="shared" si="1"/>
        <v>3500</v>
      </c>
      <c r="AE13" s="104">
        <f t="shared" si="1"/>
        <v>900</v>
      </c>
    </row>
    <row r="14" spans="1:31" ht="20.100000000000001" customHeight="1">
      <c r="A14" s="209" t="s">
        <v>18</v>
      </c>
      <c r="B14" s="191"/>
      <c r="C14" s="191"/>
      <c r="D14" s="191"/>
      <c r="E14" s="191"/>
      <c r="F14" s="192"/>
      <c r="G14" s="53">
        <f>G13/AA13*100</f>
        <v>0</v>
      </c>
      <c r="H14" s="49"/>
      <c r="I14" s="49"/>
      <c r="J14" s="49"/>
      <c r="K14" s="49"/>
      <c r="L14" s="53">
        <f>L13/AA13*100</f>
        <v>0</v>
      </c>
      <c r="M14" s="49"/>
      <c r="N14" s="49"/>
      <c r="O14" s="49"/>
      <c r="P14" s="49"/>
      <c r="Q14" s="53">
        <f>Q13/AA13*100</f>
        <v>7.5757575757575761</v>
      </c>
      <c r="R14" s="49"/>
      <c r="S14" s="49"/>
      <c r="T14" s="49"/>
      <c r="U14" s="49"/>
      <c r="V14" s="53">
        <f>V13/AA13*100</f>
        <v>92.424242424242422</v>
      </c>
      <c r="W14" s="5"/>
      <c r="X14" s="5"/>
      <c r="Y14" s="5"/>
      <c r="Z14" s="5"/>
      <c r="AA14" s="53">
        <f>SUM(G14,L14,Q14,V14)</f>
        <v>100</v>
      </c>
      <c r="AB14" s="5"/>
      <c r="AC14" s="5"/>
      <c r="AD14" s="5"/>
      <c r="AE14" s="5"/>
    </row>
    <row r="15" spans="1:31" ht="20.100000000000001" customHeight="1">
      <c r="A15" s="35"/>
      <c r="B15" s="35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35"/>
      <c r="T15" s="35"/>
      <c r="U15" s="35"/>
      <c r="V15" s="35"/>
      <c r="W15" s="43"/>
      <c r="X15" s="35"/>
      <c r="Y15" s="35"/>
      <c r="Z15" s="35"/>
      <c r="AA15" s="35"/>
    </row>
    <row r="16" spans="1:31" ht="20.100000000000001" customHeight="1">
      <c r="A16" s="14"/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31" s="31" customFormat="1" ht="20.100000000000001" customHeight="1">
      <c r="B17" s="31" t="s">
        <v>155</v>
      </c>
    </row>
    <row r="18" spans="1:31" s="37" customFormat="1" ht="20.100000000000001" customHeight="1">
      <c r="A18" s="2"/>
      <c r="B18" s="2"/>
      <c r="C18" s="2"/>
      <c r="D18" s="2"/>
      <c r="E18" s="2"/>
      <c r="F18" s="2"/>
      <c r="G18" s="2"/>
      <c r="H18" s="2"/>
      <c r="I18" s="2"/>
      <c r="K18" s="2"/>
      <c r="AE18" s="36" t="s">
        <v>76</v>
      </c>
    </row>
    <row r="19" spans="1:31" s="38" customFormat="1" ht="34.5" customHeight="1">
      <c r="A19" s="170" t="s">
        <v>16</v>
      </c>
      <c r="B19" s="169" t="s">
        <v>58</v>
      </c>
      <c r="C19" s="169" t="s">
        <v>64</v>
      </c>
      <c r="D19" s="169"/>
      <c r="E19" s="169" t="s">
        <v>46</v>
      </c>
      <c r="F19" s="169"/>
      <c r="G19" s="169" t="s">
        <v>47</v>
      </c>
      <c r="H19" s="169"/>
      <c r="I19" s="169" t="s">
        <v>55</v>
      </c>
      <c r="J19" s="169"/>
      <c r="K19" s="169" t="s">
        <v>40</v>
      </c>
      <c r="L19" s="169"/>
      <c r="M19" s="169"/>
      <c r="N19" s="169"/>
      <c r="O19" s="169"/>
      <c r="P19" s="169"/>
      <c r="Q19" s="169"/>
      <c r="R19" s="169"/>
      <c r="S19" s="169"/>
      <c r="T19" s="169"/>
      <c r="U19" s="169" t="s">
        <v>169</v>
      </c>
      <c r="V19" s="169"/>
      <c r="W19" s="169"/>
      <c r="X19" s="169"/>
      <c r="Y19" s="169"/>
      <c r="Z19" s="169" t="s">
        <v>72</v>
      </c>
      <c r="AA19" s="169"/>
      <c r="AB19" s="169"/>
      <c r="AC19" s="169"/>
      <c r="AD19" s="169"/>
      <c r="AE19" s="169"/>
    </row>
    <row r="20" spans="1:31" s="38" customFormat="1" ht="63.75" customHeight="1">
      <c r="A20" s="170"/>
      <c r="B20" s="169"/>
      <c r="C20" s="169"/>
      <c r="D20" s="169"/>
      <c r="E20" s="169"/>
      <c r="F20" s="169"/>
      <c r="G20" s="169"/>
      <c r="H20" s="169"/>
      <c r="I20" s="169"/>
      <c r="J20" s="169"/>
      <c r="K20" s="169" t="s">
        <v>67</v>
      </c>
      <c r="L20" s="169"/>
      <c r="M20" s="169" t="s">
        <v>68</v>
      </c>
      <c r="N20" s="169"/>
      <c r="O20" s="169" t="s">
        <v>63</v>
      </c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</row>
    <row r="21" spans="1:31" s="39" customFormat="1" ht="57.75" customHeight="1">
      <c r="A21" s="170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 t="s">
        <v>198</v>
      </c>
      <c r="P21" s="169"/>
      <c r="Q21" s="169" t="s">
        <v>57</v>
      </c>
      <c r="R21" s="169"/>
      <c r="S21" s="169" t="s">
        <v>199</v>
      </c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</row>
    <row r="22" spans="1:31" s="38" customFormat="1" ht="18" customHeight="1">
      <c r="A22" s="4">
        <v>1</v>
      </c>
      <c r="B22" s="5">
        <v>2</v>
      </c>
      <c r="C22" s="169">
        <v>3</v>
      </c>
      <c r="D22" s="169"/>
      <c r="E22" s="169">
        <v>4</v>
      </c>
      <c r="F22" s="169"/>
      <c r="G22" s="169">
        <v>5</v>
      </c>
      <c r="H22" s="169"/>
      <c r="I22" s="169">
        <v>6</v>
      </c>
      <c r="J22" s="169"/>
      <c r="K22" s="213">
        <v>7</v>
      </c>
      <c r="L22" s="215"/>
      <c r="M22" s="213">
        <v>8</v>
      </c>
      <c r="N22" s="215"/>
      <c r="O22" s="169">
        <v>9</v>
      </c>
      <c r="P22" s="169"/>
      <c r="Q22" s="170">
        <v>10</v>
      </c>
      <c r="R22" s="170"/>
      <c r="S22" s="169">
        <v>11</v>
      </c>
      <c r="T22" s="169"/>
      <c r="U22" s="169">
        <v>12</v>
      </c>
      <c r="V22" s="169"/>
      <c r="W22" s="169"/>
      <c r="X22" s="169"/>
      <c r="Y22" s="169"/>
      <c r="Z22" s="169">
        <v>13</v>
      </c>
      <c r="AA22" s="169"/>
      <c r="AB22" s="169"/>
      <c r="AC22" s="169"/>
      <c r="AD22" s="169"/>
      <c r="AE22" s="169"/>
    </row>
    <row r="23" spans="1:31" s="38" customFormat="1" ht="109.2">
      <c r="A23" s="44"/>
      <c r="B23" s="139" t="s">
        <v>197</v>
      </c>
      <c r="C23" s="230">
        <v>2026</v>
      </c>
      <c r="D23" s="230"/>
      <c r="E23" s="221">
        <f>M23</f>
        <v>38440.300000000003</v>
      </c>
      <c r="F23" s="221"/>
      <c r="G23" s="221"/>
      <c r="H23" s="221"/>
      <c r="I23" s="221"/>
      <c r="J23" s="221"/>
      <c r="K23" s="193"/>
      <c r="L23" s="194"/>
      <c r="M23" s="231">
        <f t="shared" ref="M23:M24" si="2">SUM(O23,Q23,S23)</f>
        <v>38440.300000000003</v>
      </c>
      <c r="N23" s="232"/>
      <c r="O23" s="221">
        <v>38440.300000000003</v>
      </c>
      <c r="P23" s="221"/>
      <c r="Q23" s="221"/>
      <c r="R23" s="221"/>
      <c r="S23" s="221"/>
      <c r="T23" s="221"/>
      <c r="U23" s="227" t="s">
        <v>209</v>
      </c>
      <c r="V23" s="227"/>
      <c r="W23" s="227"/>
      <c r="X23" s="227"/>
      <c r="Y23" s="227"/>
      <c r="Z23" s="186"/>
      <c r="AA23" s="186"/>
      <c r="AB23" s="186"/>
      <c r="AC23" s="186"/>
      <c r="AD23" s="186"/>
      <c r="AE23" s="186"/>
    </row>
    <row r="24" spans="1:31" s="38" customFormat="1" ht="183" customHeight="1">
      <c r="A24" s="44"/>
      <c r="B24" s="139" t="s">
        <v>210</v>
      </c>
      <c r="C24" s="230">
        <v>2026</v>
      </c>
      <c r="D24" s="230"/>
      <c r="E24" s="221">
        <f t="shared" ref="E24" si="3">M24</f>
        <v>47592.6</v>
      </c>
      <c r="F24" s="221"/>
      <c r="G24" s="221"/>
      <c r="H24" s="221"/>
      <c r="I24" s="221"/>
      <c r="J24" s="221"/>
      <c r="K24" s="193"/>
      <c r="L24" s="194"/>
      <c r="M24" s="231">
        <f t="shared" si="2"/>
        <v>47592.6</v>
      </c>
      <c r="N24" s="232"/>
      <c r="O24" s="221">
        <v>47592.6</v>
      </c>
      <c r="P24" s="221"/>
      <c r="Q24" s="221"/>
      <c r="R24" s="221"/>
      <c r="S24" s="221"/>
      <c r="T24" s="221"/>
      <c r="U24" s="227" t="s">
        <v>209</v>
      </c>
      <c r="V24" s="227"/>
      <c r="W24" s="227"/>
      <c r="X24" s="227"/>
      <c r="Y24" s="227"/>
      <c r="Z24" s="186"/>
      <c r="AA24" s="186"/>
      <c r="AB24" s="186"/>
      <c r="AC24" s="186"/>
      <c r="AD24" s="186"/>
      <c r="AE24" s="186"/>
    </row>
    <row r="25" spans="1:31" s="38" customFormat="1" ht="20.100000000000001" customHeight="1">
      <c r="A25" s="166" t="s">
        <v>17</v>
      </c>
      <c r="B25" s="167"/>
      <c r="C25" s="167"/>
      <c r="D25" s="168"/>
      <c r="E25" s="223">
        <f>SUM(E23:E24)</f>
        <v>86032.9</v>
      </c>
      <c r="F25" s="223"/>
      <c r="G25" s="223">
        <f>SUM(G23:G24)</f>
        <v>0</v>
      </c>
      <c r="H25" s="223"/>
      <c r="I25" s="223">
        <f>SUM(I23:I24)</f>
        <v>0</v>
      </c>
      <c r="J25" s="223"/>
      <c r="K25" s="223">
        <f>SUM(K23:K24)</f>
        <v>0</v>
      </c>
      <c r="L25" s="223"/>
      <c r="M25" s="223">
        <f>SUM(M23:M24)</f>
        <v>86032.9</v>
      </c>
      <c r="N25" s="223"/>
      <c r="O25" s="223">
        <f>SUM(O23:O24)</f>
        <v>86032.9</v>
      </c>
      <c r="P25" s="223"/>
      <c r="Q25" s="223">
        <f>SUM(Q23:Q24)</f>
        <v>0</v>
      </c>
      <c r="R25" s="223"/>
      <c r="S25" s="223">
        <f>SUM(S23:S24)</f>
        <v>0</v>
      </c>
      <c r="T25" s="223"/>
      <c r="U25" s="229"/>
      <c r="V25" s="229"/>
      <c r="W25" s="229"/>
      <c r="X25" s="229"/>
      <c r="Y25" s="229"/>
      <c r="Z25" s="222"/>
      <c r="AA25" s="222"/>
      <c r="AB25" s="222"/>
      <c r="AC25" s="222"/>
      <c r="AD25" s="222"/>
      <c r="AE25" s="222"/>
    </row>
    <row r="26" spans="1:31" ht="20.100000000000001" customHeight="1">
      <c r="A26" s="14"/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31" ht="20.100000000000001" customHeight="1">
      <c r="A27" s="31"/>
      <c r="B27" s="31" t="s">
        <v>216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>
      <c r="J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6" t="s">
        <v>76</v>
      </c>
    </row>
    <row r="29" spans="1:31">
      <c r="A29" s="170" t="s">
        <v>16</v>
      </c>
      <c r="B29" s="169" t="s">
        <v>58</v>
      </c>
      <c r="C29" s="169" t="s">
        <v>183</v>
      </c>
      <c r="D29" s="169"/>
      <c r="E29" s="169" t="s">
        <v>46</v>
      </c>
      <c r="F29" s="169"/>
      <c r="G29" s="169" t="s">
        <v>47</v>
      </c>
      <c r="H29" s="169"/>
      <c r="I29" s="169" t="s">
        <v>55</v>
      </c>
      <c r="J29" s="169"/>
      <c r="K29" s="169" t="s">
        <v>40</v>
      </c>
      <c r="L29" s="169"/>
      <c r="M29" s="169"/>
      <c r="N29" s="169"/>
      <c r="O29" s="169"/>
      <c r="P29" s="169"/>
      <c r="Q29" s="169"/>
      <c r="R29" s="169"/>
      <c r="S29" s="169"/>
      <c r="T29" s="169"/>
      <c r="U29" s="169" t="s">
        <v>169</v>
      </c>
      <c r="V29" s="169"/>
      <c r="W29" s="169"/>
      <c r="X29" s="169"/>
      <c r="Y29" s="169"/>
      <c r="Z29" s="169" t="s">
        <v>72</v>
      </c>
      <c r="AA29" s="169"/>
      <c r="AB29" s="169"/>
      <c r="AC29" s="169"/>
      <c r="AD29" s="169"/>
      <c r="AE29" s="169"/>
    </row>
    <row r="30" spans="1:31" ht="25.5" customHeight="1">
      <c r="A30" s="170"/>
      <c r="B30" s="169"/>
      <c r="C30" s="169"/>
      <c r="D30" s="169"/>
      <c r="E30" s="169"/>
      <c r="F30" s="169"/>
      <c r="G30" s="169"/>
      <c r="H30" s="169"/>
      <c r="I30" s="169"/>
      <c r="J30" s="169"/>
      <c r="K30" s="169" t="s">
        <v>67</v>
      </c>
      <c r="L30" s="169"/>
      <c r="M30" s="169" t="s">
        <v>68</v>
      </c>
      <c r="N30" s="169"/>
      <c r="O30" s="169" t="s">
        <v>63</v>
      </c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</row>
    <row r="31" spans="1:31" ht="92.25" customHeight="1">
      <c r="A31" s="170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 t="s">
        <v>56</v>
      </c>
      <c r="P31" s="169"/>
      <c r="Q31" s="169" t="s">
        <v>211</v>
      </c>
      <c r="R31" s="169"/>
      <c r="S31" s="169" t="s">
        <v>212</v>
      </c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</row>
    <row r="32" spans="1:31">
      <c r="A32" s="4">
        <v>1</v>
      </c>
      <c r="B32" s="102">
        <v>2</v>
      </c>
      <c r="C32" s="169">
        <v>3</v>
      </c>
      <c r="D32" s="169"/>
      <c r="E32" s="169">
        <v>4</v>
      </c>
      <c r="F32" s="169"/>
      <c r="G32" s="169">
        <v>5</v>
      </c>
      <c r="H32" s="169"/>
      <c r="I32" s="169">
        <v>6</v>
      </c>
      <c r="J32" s="169"/>
      <c r="K32" s="213">
        <v>7</v>
      </c>
      <c r="L32" s="215"/>
      <c r="M32" s="213">
        <v>8</v>
      </c>
      <c r="N32" s="215"/>
      <c r="O32" s="169">
        <v>9</v>
      </c>
      <c r="P32" s="169"/>
      <c r="Q32" s="170">
        <v>10</v>
      </c>
      <c r="R32" s="170"/>
      <c r="S32" s="169">
        <v>11</v>
      </c>
      <c r="T32" s="169"/>
      <c r="U32" s="169">
        <v>12</v>
      </c>
      <c r="V32" s="169"/>
      <c r="W32" s="169"/>
      <c r="X32" s="169"/>
      <c r="Y32" s="169"/>
      <c r="Z32" s="169">
        <v>13</v>
      </c>
      <c r="AA32" s="169"/>
      <c r="AB32" s="169"/>
      <c r="AC32" s="169"/>
      <c r="AD32" s="169"/>
      <c r="AE32" s="169"/>
    </row>
    <row r="33" spans="1:31" ht="18.75" customHeight="1">
      <c r="A33" s="44">
        <v>1</v>
      </c>
      <c r="B33" s="157" t="s">
        <v>219</v>
      </c>
      <c r="C33" s="230">
        <v>2026</v>
      </c>
      <c r="D33" s="230"/>
      <c r="E33" s="147">
        <v>4400</v>
      </c>
      <c r="F33" s="148"/>
      <c r="G33" s="221"/>
      <c r="H33" s="221"/>
      <c r="I33" s="221"/>
      <c r="J33" s="221"/>
      <c r="K33" s="193"/>
      <c r="L33" s="194"/>
      <c r="M33" s="231">
        <f>E33</f>
        <v>4400</v>
      </c>
      <c r="N33" s="232"/>
      <c r="O33" s="221">
        <v>500</v>
      </c>
      <c r="P33" s="221"/>
      <c r="Q33" s="221">
        <f>M33-O33</f>
        <v>3900</v>
      </c>
      <c r="R33" s="221"/>
      <c r="S33" s="238">
        <f>E33-O33-Q33</f>
        <v>0</v>
      </c>
      <c r="T33" s="239"/>
      <c r="U33" s="227" t="s">
        <v>189</v>
      </c>
      <c r="V33" s="227"/>
      <c r="W33" s="227"/>
      <c r="X33" s="227"/>
      <c r="Y33" s="227"/>
      <c r="Z33" s="186"/>
      <c r="AA33" s="186"/>
      <c r="AB33" s="186"/>
      <c r="AC33" s="186"/>
      <c r="AD33" s="186"/>
      <c r="AE33" s="186"/>
    </row>
    <row r="34" spans="1:31" ht="30" customHeight="1">
      <c r="A34" s="44">
        <v>2</v>
      </c>
      <c r="B34" s="157" t="s">
        <v>220</v>
      </c>
      <c r="C34" s="230">
        <v>2026</v>
      </c>
      <c r="D34" s="230"/>
      <c r="E34" s="147">
        <v>385</v>
      </c>
      <c r="F34" s="148"/>
      <c r="G34" s="221"/>
      <c r="H34" s="221"/>
      <c r="I34" s="221"/>
      <c r="J34" s="221"/>
      <c r="K34" s="193"/>
      <c r="L34" s="194"/>
      <c r="M34" s="231">
        <f t="shared" ref="M34:M36" si="4">E34</f>
        <v>385</v>
      </c>
      <c r="N34" s="232"/>
      <c r="O34" s="221"/>
      <c r="P34" s="221"/>
      <c r="Q34" s="221">
        <f t="shared" ref="Q34:Q36" si="5">M34-O34</f>
        <v>385</v>
      </c>
      <c r="R34" s="221"/>
      <c r="S34" s="238">
        <f t="shared" ref="S34:S36" si="6">E34-O34-Q34</f>
        <v>0</v>
      </c>
      <c r="T34" s="239"/>
      <c r="U34" s="227" t="s">
        <v>189</v>
      </c>
      <c r="V34" s="227"/>
      <c r="W34" s="227"/>
      <c r="X34" s="227"/>
      <c r="Y34" s="227"/>
      <c r="Z34" s="186"/>
      <c r="AA34" s="186"/>
      <c r="AB34" s="186"/>
      <c r="AC34" s="186"/>
      <c r="AD34" s="186"/>
      <c r="AE34" s="186"/>
    </row>
    <row r="35" spans="1:31" ht="30" customHeight="1">
      <c r="A35" s="44">
        <v>3</v>
      </c>
      <c r="B35" s="158" t="s">
        <v>221</v>
      </c>
      <c r="C35" s="230">
        <v>2026</v>
      </c>
      <c r="D35" s="230"/>
      <c r="E35" s="147">
        <v>1320</v>
      </c>
      <c r="F35" s="148"/>
      <c r="G35" s="221"/>
      <c r="H35" s="221"/>
      <c r="I35" s="221"/>
      <c r="J35" s="221"/>
      <c r="K35" s="193"/>
      <c r="L35" s="194"/>
      <c r="M35" s="231">
        <f t="shared" si="4"/>
        <v>1320</v>
      </c>
      <c r="N35" s="232"/>
      <c r="O35" s="221"/>
      <c r="P35" s="221"/>
      <c r="Q35" s="221">
        <f t="shared" si="5"/>
        <v>1320</v>
      </c>
      <c r="R35" s="221"/>
      <c r="S35" s="238">
        <f t="shared" si="6"/>
        <v>0</v>
      </c>
      <c r="T35" s="239"/>
      <c r="U35" s="227" t="s">
        <v>222</v>
      </c>
      <c r="V35" s="227"/>
      <c r="W35" s="227"/>
      <c r="X35" s="227"/>
      <c r="Y35" s="227"/>
      <c r="Z35" s="186"/>
      <c r="AA35" s="186"/>
      <c r="AB35" s="186"/>
      <c r="AC35" s="186"/>
      <c r="AD35" s="186"/>
      <c r="AE35" s="186"/>
    </row>
    <row r="36" spans="1:31" ht="43.5" customHeight="1">
      <c r="A36" s="44">
        <v>4</v>
      </c>
      <c r="B36" s="140" t="s">
        <v>213</v>
      </c>
      <c r="C36" s="230">
        <v>2026</v>
      </c>
      <c r="D36" s="230"/>
      <c r="E36" s="147">
        <v>2750</v>
      </c>
      <c r="F36" s="148"/>
      <c r="G36" s="221"/>
      <c r="H36" s="221"/>
      <c r="I36" s="221"/>
      <c r="J36" s="221"/>
      <c r="K36" s="193"/>
      <c r="L36" s="194"/>
      <c r="M36" s="231">
        <f t="shared" si="4"/>
        <v>2750</v>
      </c>
      <c r="N36" s="232"/>
      <c r="O36" s="221">
        <v>500</v>
      </c>
      <c r="P36" s="221"/>
      <c r="Q36" s="221">
        <f t="shared" si="5"/>
        <v>2250</v>
      </c>
      <c r="R36" s="221"/>
      <c r="S36" s="238">
        <f t="shared" si="6"/>
        <v>0</v>
      </c>
      <c r="T36" s="239"/>
      <c r="U36" s="227" t="s">
        <v>189</v>
      </c>
      <c r="V36" s="227"/>
      <c r="W36" s="227"/>
      <c r="X36" s="227"/>
      <c r="Y36" s="227"/>
      <c r="Z36" s="186"/>
      <c r="AA36" s="186"/>
      <c r="AB36" s="186"/>
      <c r="AC36" s="186"/>
      <c r="AD36" s="186"/>
      <c r="AE36" s="186"/>
    </row>
    <row r="37" spans="1:31" ht="30" customHeight="1">
      <c r="A37" s="121"/>
      <c r="B37" s="122"/>
      <c r="C37" s="123"/>
      <c r="D37" s="124"/>
      <c r="E37" s="147"/>
      <c r="F37" s="148"/>
      <c r="G37" s="143"/>
      <c r="H37" s="144"/>
      <c r="I37" s="143"/>
      <c r="J37" s="144"/>
      <c r="K37" s="143"/>
      <c r="L37" s="144"/>
      <c r="M37" s="145"/>
      <c r="N37" s="146"/>
      <c r="O37" s="143"/>
      <c r="P37" s="144"/>
      <c r="Q37" s="143"/>
      <c r="R37" s="144"/>
      <c r="S37" s="149"/>
      <c r="T37" s="150"/>
      <c r="U37" s="240"/>
      <c r="V37" s="241"/>
      <c r="W37" s="241"/>
      <c r="X37" s="241"/>
      <c r="Y37" s="242"/>
      <c r="Z37" s="118"/>
      <c r="AA37" s="119"/>
      <c r="AB37" s="119"/>
      <c r="AC37" s="119"/>
      <c r="AD37" s="119"/>
      <c r="AE37" s="120"/>
    </row>
    <row r="38" spans="1:31">
      <c r="A38" s="166" t="s">
        <v>17</v>
      </c>
      <c r="B38" s="167"/>
      <c r="C38" s="167"/>
      <c r="D38" s="168"/>
      <c r="E38" s="151">
        <f>SUM(E33:E37)</f>
        <v>8855</v>
      </c>
      <c r="F38" s="152"/>
      <c r="G38" s="223">
        <f>SUM(G33:G36)</f>
        <v>0</v>
      </c>
      <c r="H38" s="223"/>
      <c r="I38" s="223">
        <f>SUM(I33:I36)</f>
        <v>0</v>
      </c>
      <c r="J38" s="223"/>
      <c r="K38" s="223">
        <f>SUM(K33:K36)</f>
        <v>0</v>
      </c>
      <c r="L38" s="223"/>
      <c r="M38" s="223">
        <f>SUM(M33:M37)</f>
        <v>8855</v>
      </c>
      <c r="N38" s="223"/>
      <c r="O38" s="223">
        <f>SUM(O33:O36)</f>
        <v>1000</v>
      </c>
      <c r="P38" s="223"/>
      <c r="Q38" s="223">
        <f>SUM(Q33:Q36)</f>
        <v>7855</v>
      </c>
      <c r="R38" s="223"/>
      <c r="S38" s="223">
        <f>SUM(S33:S37)</f>
        <v>0</v>
      </c>
      <c r="T38" s="223"/>
      <c r="U38" s="243"/>
      <c r="V38" s="243"/>
      <c r="W38" s="243"/>
      <c r="X38" s="243"/>
      <c r="Y38" s="243"/>
      <c r="Z38" s="244"/>
      <c r="AA38" s="244"/>
      <c r="AB38" s="244"/>
      <c r="AC38" s="244"/>
      <c r="AD38" s="244"/>
      <c r="AE38" s="244"/>
    </row>
    <row r="39" spans="1:31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</row>
    <row r="40" spans="1:31">
      <c r="A40"/>
      <c r="B40"/>
      <c r="C40"/>
      <c r="D40"/>
      <c r="E40" s="114">
        <v>17700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3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31" ht="25.2">
      <c r="A42"/>
      <c r="B42" s="233" t="str">
        <f>'I. Фін план'!A109</f>
        <v>т.в.о. Директора КНП "Сторожинецька БЛІЛ"</v>
      </c>
      <c r="C42" s="234"/>
      <c r="D42" s="234"/>
      <c r="E42" s="234"/>
      <c r="F42" s="234"/>
      <c r="G42" s="234"/>
      <c r="H42" s="234"/>
      <c r="I42" s="67"/>
      <c r="J42" s="67"/>
      <c r="K42" s="67"/>
      <c r="L42" s="235" t="s">
        <v>51</v>
      </c>
      <c r="M42" s="235"/>
      <c r="N42" s="235"/>
      <c r="O42" s="235"/>
      <c r="P42" s="235"/>
      <c r="Q42" s="68"/>
      <c r="R42" s="68"/>
      <c r="S42" s="68"/>
      <c r="T42" s="68"/>
      <c r="U42" s="68"/>
      <c r="V42" s="236" t="str">
        <f>'I. Фін план'!G109</f>
        <v>Микола ДІДУХ</v>
      </c>
      <c r="W42" s="237"/>
      <c r="X42" s="237"/>
      <c r="Y42" s="237"/>
      <c r="Z42" s="237"/>
    </row>
    <row r="43" spans="1:31" ht="25.2">
      <c r="A43"/>
      <c r="B43" s="179" t="s">
        <v>26</v>
      </c>
      <c r="C43" s="179"/>
      <c r="D43" s="179"/>
      <c r="E43" s="179"/>
      <c r="F43" s="179"/>
      <c r="G43" s="179"/>
      <c r="H43" s="179"/>
      <c r="I43" s="69"/>
      <c r="J43" s="69"/>
      <c r="K43" s="69"/>
      <c r="L43" s="70"/>
      <c r="M43" s="65"/>
      <c r="N43" s="66" t="s">
        <v>27</v>
      </c>
      <c r="O43" s="65"/>
      <c r="P43" s="70"/>
      <c r="Q43" s="69"/>
      <c r="R43" s="69"/>
      <c r="S43" s="69"/>
      <c r="T43" s="70"/>
      <c r="U43" s="70"/>
      <c r="V43" s="179" t="s">
        <v>35</v>
      </c>
      <c r="W43" s="179"/>
      <c r="X43" s="179"/>
      <c r="Y43" s="179"/>
      <c r="Z43" s="179"/>
    </row>
    <row r="44" spans="1:3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</sheetData>
  <mergeCells count="167">
    <mergeCell ref="U37:Y37"/>
    <mergeCell ref="U38:Y38"/>
    <mergeCell ref="S35:T35"/>
    <mergeCell ref="C34:D34"/>
    <mergeCell ref="G34:H34"/>
    <mergeCell ref="U36:Y36"/>
    <mergeCell ref="Z36:AE36"/>
    <mergeCell ref="C36:D36"/>
    <mergeCell ref="G36:H36"/>
    <mergeCell ref="I36:J36"/>
    <mergeCell ref="K36:L36"/>
    <mergeCell ref="M36:N36"/>
    <mergeCell ref="O36:P36"/>
    <mergeCell ref="Z38:AE38"/>
    <mergeCell ref="A38:D38"/>
    <mergeCell ref="G38:H38"/>
    <mergeCell ref="I38:J38"/>
    <mergeCell ref="K38:L38"/>
    <mergeCell ref="M38:N38"/>
    <mergeCell ref="O38:P38"/>
    <mergeCell ref="Q38:R38"/>
    <mergeCell ref="S38:T38"/>
    <mergeCell ref="A29:A31"/>
    <mergeCell ref="B29:B31"/>
    <mergeCell ref="C29:D31"/>
    <mergeCell ref="E29:F31"/>
    <mergeCell ref="G29:H31"/>
    <mergeCell ref="I29:J31"/>
    <mergeCell ref="K29:T29"/>
    <mergeCell ref="U32:Y32"/>
    <mergeCell ref="Z32:AE32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29:Y31"/>
    <mergeCell ref="Z29:AE31"/>
    <mergeCell ref="K30:L31"/>
    <mergeCell ref="M30:N31"/>
    <mergeCell ref="O30:T30"/>
    <mergeCell ref="O31:P31"/>
    <mergeCell ref="B43:H43"/>
    <mergeCell ref="V43:Z43"/>
    <mergeCell ref="S33:T33"/>
    <mergeCell ref="U33:Y33"/>
    <mergeCell ref="Z33:AE33"/>
    <mergeCell ref="I34:J34"/>
    <mergeCell ref="K34:L34"/>
    <mergeCell ref="M34:N34"/>
    <mergeCell ref="O34:P34"/>
    <mergeCell ref="Q34:R34"/>
    <mergeCell ref="S34:T34"/>
    <mergeCell ref="U34:Y34"/>
    <mergeCell ref="Q36:R36"/>
    <mergeCell ref="S36:T36"/>
    <mergeCell ref="U35:Y35"/>
    <mergeCell ref="Z35:AE35"/>
    <mergeCell ref="Z34:AE34"/>
    <mergeCell ref="C35:D35"/>
    <mergeCell ref="G35:H35"/>
    <mergeCell ref="I35:J35"/>
    <mergeCell ref="K35:L35"/>
    <mergeCell ref="M35:N35"/>
    <mergeCell ref="O35:P35"/>
    <mergeCell ref="Q35:R35"/>
    <mergeCell ref="G19:H21"/>
    <mergeCell ref="G23:H23"/>
    <mergeCell ref="C33:D33"/>
    <mergeCell ref="G33:H33"/>
    <mergeCell ref="I33:J33"/>
    <mergeCell ref="K33:L33"/>
    <mergeCell ref="M33:N33"/>
    <mergeCell ref="O33:P33"/>
    <mergeCell ref="Q33:R33"/>
    <mergeCell ref="Q31:R31"/>
    <mergeCell ref="E23:F23"/>
    <mergeCell ref="C22:D22"/>
    <mergeCell ref="S31:T31"/>
    <mergeCell ref="B42:H42"/>
    <mergeCell ref="L42:P42"/>
    <mergeCell ref="V42:Z42"/>
    <mergeCell ref="Z23:AE23"/>
    <mergeCell ref="I24:J24"/>
    <mergeCell ref="AA4:AE4"/>
    <mergeCell ref="V4:Z4"/>
    <mergeCell ref="Q4:U4"/>
    <mergeCell ref="AB5:AE5"/>
    <mergeCell ref="AA5:AA6"/>
    <mergeCell ref="Q5:Q6"/>
    <mergeCell ref="W5:Z5"/>
    <mergeCell ref="U22:Y22"/>
    <mergeCell ref="U23:Y23"/>
    <mergeCell ref="V5:V6"/>
    <mergeCell ref="K19:T19"/>
    <mergeCell ref="K20:L21"/>
    <mergeCell ref="Z19:AE21"/>
    <mergeCell ref="M22:N22"/>
    <mergeCell ref="M20:N21"/>
    <mergeCell ref="K22:L22"/>
    <mergeCell ref="H5:K5"/>
    <mergeCell ref="C23:D23"/>
    <mergeCell ref="A19:A21"/>
    <mergeCell ref="B19:B21"/>
    <mergeCell ref="C19:D21"/>
    <mergeCell ref="E19:F21"/>
    <mergeCell ref="E22:F22"/>
    <mergeCell ref="B9:F9"/>
    <mergeCell ref="A14:F14"/>
    <mergeCell ref="U25:Y25"/>
    <mergeCell ref="Q25:R25"/>
    <mergeCell ref="K25:L25"/>
    <mergeCell ref="S25:T25"/>
    <mergeCell ref="O25:P25"/>
    <mergeCell ref="U24:Y24"/>
    <mergeCell ref="C24:D24"/>
    <mergeCell ref="E24:F24"/>
    <mergeCell ref="O24:P24"/>
    <mergeCell ref="M24:N24"/>
    <mergeCell ref="Q24:R24"/>
    <mergeCell ref="Q23:R23"/>
    <mergeCell ref="I19:J21"/>
    <mergeCell ref="M23:N23"/>
    <mergeCell ref="Q22:R22"/>
    <mergeCell ref="U19:Y21"/>
    <mergeCell ref="I23:J23"/>
    <mergeCell ref="A4:A6"/>
    <mergeCell ref="A13:F13"/>
    <mergeCell ref="B12:F12"/>
    <mergeCell ref="B10:F10"/>
    <mergeCell ref="B11:F11"/>
    <mergeCell ref="B7:F7"/>
    <mergeCell ref="B8:F8"/>
    <mergeCell ref="G4:K4"/>
    <mergeCell ref="G5:G6"/>
    <mergeCell ref="B4:F6"/>
    <mergeCell ref="Z25:AE25"/>
    <mergeCell ref="A25:D25"/>
    <mergeCell ref="I25:J25"/>
    <mergeCell ref="E25:F25"/>
    <mergeCell ref="G25:H25"/>
    <mergeCell ref="M25:N25"/>
    <mergeCell ref="G22:H22"/>
    <mergeCell ref="K23:L23"/>
    <mergeCell ref="I22:J22"/>
    <mergeCell ref="K24:L24"/>
    <mergeCell ref="Z22:AE22"/>
    <mergeCell ref="G24:H24"/>
    <mergeCell ref="AB1:AE1"/>
    <mergeCell ref="S23:T23"/>
    <mergeCell ref="Q21:R21"/>
    <mergeCell ref="O22:P22"/>
    <mergeCell ref="O20:T20"/>
    <mergeCell ref="S21:T21"/>
    <mergeCell ref="O21:P21"/>
    <mergeCell ref="O23:P23"/>
    <mergeCell ref="S24:T24"/>
    <mergeCell ref="Z24:AE24"/>
    <mergeCell ref="S22:T22"/>
    <mergeCell ref="R5:U5"/>
    <mergeCell ref="M5:P5"/>
    <mergeCell ref="L4:P4"/>
    <mergeCell ref="L5:L6"/>
  </mergeCells>
  <phoneticPr fontId="4" type="noConversion"/>
  <pageMargins left="0.35433070866141736" right="0.19685039370078741" top="0.62992125984251968" bottom="0.55118110236220474" header="0.35433070866141736" footer="0.31496062992125984"/>
  <pageSetup paperSize="9" scale="36" orientation="landscape" verticalDpi="1200" r:id="rId1"/>
  <headerFooter alignWithMargins="0">
    <oddHeader>&amp;R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N21"/>
  <sheetViews>
    <sheetView workbookViewId="0">
      <selection activeCell="N21" sqref="N21"/>
    </sheetView>
  </sheetViews>
  <sheetFormatPr defaultRowHeight="13.2"/>
  <sheetData>
    <row r="21" spans="14:14">
      <c r="N21" s="1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topLeftCell="A79" zoomScale="70" zoomScaleNormal="70" workbookViewId="0">
      <selection activeCell="N34" sqref="N34"/>
    </sheetView>
  </sheetViews>
  <sheetFormatPr defaultRowHeight="13.2"/>
  <cols>
    <col min="1" max="1" width="45.44140625" customWidth="1"/>
    <col min="4" max="9" width="20.44140625" customWidth="1"/>
  </cols>
  <sheetData>
    <row r="1" spans="1:9" ht="21">
      <c r="A1" s="71"/>
      <c r="B1" s="66"/>
      <c r="C1" s="66"/>
      <c r="D1" s="66"/>
      <c r="E1" s="71"/>
      <c r="F1" s="71"/>
      <c r="G1" s="71"/>
      <c r="H1" s="71"/>
      <c r="I1" s="71" t="s">
        <v>192</v>
      </c>
    </row>
    <row r="2" spans="1:9" ht="21">
      <c r="A2" s="71"/>
      <c r="B2" s="66"/>
      <c r="C2" s="66"/>
      <c r="D2" s="66"/>
      <c r="E2" s="71"/>
      <c r="F2" s="71"/>
      <c r="G2" s="71"/>
      <c r="H2" s="71"/>
      <c r="I2" s="71"/>
    </row>
    <row r="3" spans="1:9" ht="21">
      <c r="A3" s="71"/>
      <c r="B3" s="66"/>
      <c r="C3" s="66"/>
      <c r="D3" s="66"/>
      <c r="E3" s="71"/>
      <c r="F3" s="71"/>
      <c r="G3" s="71"/>
      <c r="H3" s="71"/>
      <c r="I3" s="71"/>
    </row>
    <row r="4" spans="1:9" ht="21">
      <c r="A4" s="115" t="s">
        <v>172</v>
      </c>
      <c r="B4" s="66"/>
      <c r="C4" s="66"/>
      <c r="D4" s="66"/>
      <c r="E4" s="71"/>
      <c r="F4" s="178" t="s">
        <v>107</v>
      </c>
      <c r="G4" s="180"/>
      <c r="H4" s="180"/>
      <c r="I4" s="180"/>
    </row>
    <row r="5" spans="1:9" ht="21">
      <c r="A5" s="115" t="s">
        <v>186</v>
      </c>
      <c r="B5" s="66"/>
      <c r="C5" s="66"/>
      <c r="D5" s="66"/>
      <c r="E5" s="71"/>
      <c r="F5" s="181" t="s">
        <v>175</v>
      </c>
      <c r="G5" s="182"/>
      <c r="H5" s="182"/>
      <c r="I5" s="182"/>
    </row>
    <row r="6" spans="1:9" ht="21">
      <c r="A6" s="115" t="s">
        <v>174</v>
      </c>
      <c r="B6" s="66"/>
      <c r="C6" s="66"/>
      <c r="D6" s="66"/>
      <c r="E6" s="71"/>
      <c r="F6" s="183"/>
      <c r="G6" s="182"/>
      <c r="H6" s="182"/>
      <c r="I6" s="182"/>
    </row>
    <row r="7" spans="1:9" ht="21">
      <c r="A7" s="116" t="s">
        <v>187</v>
      </c>
      <c r="B7" s="66"/>
      <c r="C7" s="66"/>
      <c r="D7" s="66"/>
      <c r="E7" s="71"/>
      <c r="F7" s="184" t="s">
        <v>176</v>
      </c>
      <c r="G7" s="185"/>
      <c r="H7" s="185"/>
      <c r="I7" s="185"/>
    </row>
    <row r="8" spans="1:9" ht="21">
      <c r="A8" s="115" t="s">
        <v>171</v>
      </c>
      <c r="B8" s="66"/>
      <c r="C8" s="66"/>
      <c r="D8" s="66"/>
      <c r="E8" s="71"/>
      <c r="F8" s="179" t="s">
        <v>108</v>
      </c>
      <c r="G8" s="182"/>
      <c r="H8" s="182"/>
      <c r="I8" s="182"/>
    </row>
    <row r="9" spans="1:9" ht="21">
      <c r="A9" s="117"/>
      <c r="B9" s="66"/>
      <c r="C9" s="66"/>
      <c r="D9" s="66"/>
      <c r="E9" s="71"/>
      <c r="F9" s="71"/>
      <c r="G9" s="71"/>
      <c r="H9" s="71"/>
      <c r="I9" s="71"/>
    </row>
    <row r="10" spans="1:9" ht="21">
      <c r="A10" s="71"/>
      <c r="B10" s="66"/>
      <c r="C10" s="66"/>
      <c r="D10" s="66"/>
      <c r="E10" s="71"/>
      <c r="F10" s="71"/>
      <c r="G10" s="71"/>
      <c r="H10" s="71"/>
      <c r="I10" s="71"/>
    </row>
    <row r="11" spans="1:9" ht="21">
      <c r="A11" s="71"/>
      <c r="B11" s="66"/>
      <c r="C11" s="66"/>
      <c r="D11" s="66"/>
      <c r="E11" s="71"/>
      <c r="F11" s="179" t="s">
        <v>193</v>
      </c>
      <c r="G11" s="179"/>
      <c r="H11" s="179"/>
      <c r="I11" s="179"/>
    </row>
    <row r="12" spans="1:9" ht="21">
      <c r="A12" s="71"/>
      <c r="B12" s="66"/>
      <c r="C12" s="66"/>
      <c r="D12" s="66"/>
      <c r="E12" s="71"/>
      <c r="F12" s="179" t="s">
        <v>194</v>
      </c>
      <c r="G12" s="179"/>
      <c r="H12" s="179"/>
      <c r="I12" s="179"/>
    </row>
    <row r="13" spans="1:9" ht="21">
      <c r="A13" s="71"/>
      <c r="B13" s="66"/>
      <c r="C13" s="66"/>
      <c r="D13" s="66"/>
      <c r="E13" s="71"/>
      <c r="F13" s="66"/>
      <c r="G13" s="66"/>
      <c r="H13" s="66"/>
      <c r="I13" s="66"/>
    </row>
    <row r="14" spans="1:9" ht="21">
      <c r="A14" s="71"/>
      <c r="B14" s="66"/>
      <c r="C14" s="66"/>
      <c r="D14" s="66"/>
      <c r="E14" s="71"/>
      <c r="F14" s="66"/>
      <c r="G14" s="66"/>
      <c r="H14" s="66"/>
      <c r="I14" s="66"/>
    </row>
    <row r="15" spans="1:9" ht="21">
      <c r="A15" s="71"/>
      <c r="B15" s="66"/>
      <c r="C15" s="66"/>
      <c r="D15" s="66"/>
      <c r="E15" s="71"/>
      <c r="F15" s="66"/>
      <c r="G15" s="66"/>
      <c r="H15" s="66"/>
      <c r="I15" s="66"/>
    </row>
    <row r="16" spans="1:9" ht="21">
      <c r="A16" s="71"/>
      <c r="B16" s="66"/>
      <c r="C16" s="66"/>
      <c r="D16" s="66"/>
      <c r="E16" s="71"/>
      <c r="F16" s="66"/>
      <c r="G16" s="66"/>
      <c r="H16" s="66"/>
      <c r="I16" s="66"/>
    </row>
    <row r="17" spans="1:9" ht="21">
      <c r="A17" s="71"/>
      <c r="B17" s="66"/>
      <c r="C17" s="66"/>
      <c r="D17" s="66"/>
      <c r="E17" s="71"/>
      <c r="F17" s="71"/>
      <c r="G17" s="71"/>
      <c r="H17" s="71"/>
      <c r="I17" s="71"/>
    </row>
    <row r="18" spans="1:9" ht="21">
      <c r="A18" s="71"/>
      <c r="B18" s="66"/>
      <c r="C18" s="66"/>
      <c r="D18" s="66"/>
      <c r="E18" s="71"/>
      <c r="F18" s="71"/>
      <c r="G18" s="71"/>
      <c r="H18" s="75" t="s">
        <v>86</v>
      </c>
      <c r="I18" s="81"/>
    </row>
    <row r="19" spans="1:9" ht="21">
      <c r="A19" s="71"/>
      <c r="B19" s="66"/>
      <c r="C19" s="66"/>
      <c r="D19" s="66"/>
      <c r="E19" s="71"/>
      <c r="F19" s="71"/>
      <c r="G19" s="71"/>
      <c r="H19" s="75" t="s">
        <v>87</v>
      </c>
      <c r="I19" s="81" t="s">
        <v>78</v>
      </c>
    </row>
    <row r="20" spans="1:9" ht="21">
      <c r="A20" s="71"/>
      <c r="B20" s="66"/>
      <c r="C20" s="66"/>
      <c r="D20" s="66"/>
      <c r="E20" s="71"/>
      <c r="F20" s="71"/>
      <c r="G20" s="71"/>
      <c r="H20" s="75" t="s">
        <v>88</v>
      </c>
      <c r="I20" s="81"/>
    </row>
    <row r="21" spans="1:9" ht="21">
      <c r="A21" s="71"/>
      <c r="B21" s="66"/>
      <c r="C21" s="66"/>
      <c r="D21" s="66"/>
      <c r="E21" s="71"/>
      <c r="F21" s="71"/>
      <c r="G21" s="71"/>
      <c r="H21" s="75" t="s">
        <v>89</v>
      </c>
      <c r="I21" s="81"/>
    </row>
    <row r="22" spans="1:9" ht="21">
      <c r="A22" s="71"/>
      <c r="B22" s="66"/>
      <c r="C22" s="66"/>
      <c r="D22" s="66"/>
      <c r="E22" s="71"/>
      <c r="F22" s="71"/>
      <c r="G22" s="71"/>
      <c r="H22" s="173" t="s">
        <v>90</v>
      </c>
      <c r="I22" s="174"/>
    </row>
    <row r="23" spans="1:9" ht="21">
      <c r="A23" s="71"/>
      <c r="B23" s="66"/>
      <c r="C23" s="66"/>
      <c r="D23" s="66"/>
      <c r="E23" s="71"/>
      <c r="F23" s="71"/>
      <c r="G23" s="71"/>
      <c r="H23" s="71"/>
      <c r="I23" s="71"/>
    </row>
    <row r="24" spans="1:9" ht="20.399999999999999">
      <c r="A24" s="176" t="s">
        <v>195</v>
      </c>
      <c r="B24" s="176"/>
      <c r="C24" s="176"/>
      <c r="D24" s="176"/>
      <c r="E24" s="176"/>
      <c r="F24" s="176"/>
      <c r="G24" s="176"/>
      <c r="H24" s="176"/>
      <c r="I24" s="176"/>
    </row>
    <row r="25" spans="1:9" ht="21">
      <c r="A25" s="71"/>
      <c r="B25" s="177"/>
      <c r="C25" s="177"/>
      <c r="D25" s="177"/>
      <c r="E25" s="177"/>
      <c r="F25" s="71"/>
      <c r="G25" s="71"/>
      <c r="H25" s="175" t="s">
        <v>52</v>
      </c>
      <c r="I25" s="175"/>
    </row>
    <row r="26" spans="1:9" ht="21">
      <c r="A26" s="80" t="s">
        <v>8</v>
      </c>
      <c r="B26" s="159" t="s">
        <v>178</v>
      </c>
      <c r="C26" s="159"/>
      <c r="D26" s="159"/>
      <c r="E26" s="159"/>
      <c r="F26" s="159"/>
      <c r="G26" s="160"/>
      <c r="H26" s="75" t="s">
        <v>38</v>
      </c>
      <c r="I26" s="81" t="s">
        <v>177</v>
      </c>
    </row>
    <row r="27" spans="1:9" ht="21">
      <c r="A27" s="80" t="s">
        <v>164</v>
      </c>
      <c r="B27" s="159" t="s">
        <v>179</v>
      </c>
      <c r="C27" s="159"/>
      <c r="D27" s="159"/>
      <c r="E27" s="159"/>
      <c r="F27" s="73"/>
      <c r="G27" s="74"/>
      <c r="H27" s="75" t="s">
        <v>37</v>
      </c>
      <c r="I27" s="81">
        <v>150</v>
      </c>
    </row>
    <row r="28" spans="1:9" ht="21">
      <c r="A28" s="80" t="s">
        <v>10</v>
      </c>
      <c r="B28" s="159" t="s">
        <v>162</v>
      </c>
      <c r="C28" s="159"/>
      <c r="D28" s="159"/>
      <c r="E28" s="159"/>
      <c r="F28" s="73"/>
      <c r="G28" s="74"/>
      <c r="H28" s="75" t="s">
        <v>36</v>
      </c>
      <c r="I28" s="81">
        <v>74510100</v>
      </c>
    </row>
    <row r="29" spans="1:9" ht="21">
      <c r="A29" s="80" t="s">
        <v>9</v>
      </c>
      <c r="B29" s="159" t="s">
        <v>163</v>
      </c>
      <c r="C29" s="159"/>
      <c r="D29" s="159"/>
      <c r="E29" s="159"/>
      <c r="F29" s="76"/>
      <c r="G29" s="77"/>
      <c r="H29" s="75" t="s">
        <v>4</v>
      </c>
      <c r="I29" s="81"/>
    </row>
    <row r="30" spans="1:9" ht="21">
      <c r="A30" s="80" t="s">
        <v>173</v>
      </c>
      <c r="B30" s="159" t="s">
        <v>93</v>
      </c>
      <c r="C30" s="159"/>
      <c r="D30" s="159"/>
      <c r="E30" s="159"/>
      <c r="F30" s="159"/>
      <c r="G30" s="160"/>
      <c r="H30" s="75" t="s">
        <v>3</v>
      </c>
      <c r="I30" s="81"/>
    </row>
    <row r="31" spans="1:9" ht="21">
      <c r="A31" s="80" t="s">
        <v>13</v>
      </c>
      <c r="B31" s="159" t="s">
        <v>156</v>
      </c>
      <c r="C31" s="159"/>
      <c r="D31" s="159"/>
      <c r="E31" s="159"/>
      <c r="F31" s="76"/>
      <c r="G31" s="78"/>
      <c r="H31" s="79" t="s">
        <v>5</v>
      </c>
      <c r="I31" s="81" t="s">
        <v>161</v>
      </c>
    </row>
    <row r="32" spans="1:9" ht="42">
      <c r="A32" s="80" t="s">
        <v>32</v>
      </c>
      <c r="B32" s="159">
        <v>530</v>
      </c>
      <c r="C32" s="159"/>
      <c r="D32" s="159"/>
      <c r="E32" s="159"/>
      <c r="F32" s="72"/>
      <c r="G32" s="83"/>
      <c r="H32" s="85"/>
      <c r="I32" s="84"/>
    </row>
    <row r="33" spans="1:9" ht="21">
      <c r="A33" s="80" t="s">
        <v>6</v>
      </c>
      <c r="B33" s="159" t="s">
        <v>190</v>
      </c>
      <c r="C33" s="159"/>
      <c r="D33" s="159"/>
      <c r="E33" s="159"/>
      <c r="F33" s="171"/>
      <c r="G33" s="172"/>
      <c r="H33" s="85"/>
      <c r="I33" s="77"/>
    </row>
    <row r="34" spans="1:9" ht="21">
      <c r="A34" s="80" t="s">
        <v>7</v>
      </c>
      <c r="B34" s="159" t="s">
        <v>191</v>
      </c>
      <c r="C34" s="159"/>
      <c r="D34" s="159"/>
      <c r="E34" s="159"/>
      <c r="F34" s="76"/>
      <c r="G34" s="76"/>
      <c r="H34" s="82"/>
      <c r="I34" s="77"/>
    </row>
    <row r="35" spans="1:9" ht="21">
      <c r="A35" s="80" t="s">
        <v>77</v>
      </c>
      <c r="B35" s="159" t="s">
        <v>180</v>
      </c>
      <c r="C35" s="159"/>
      <c r="D35" s="159"/>
      <c r="E35" s="159"/>
      <c r="F35" s="159"/>
      <c r="G35" s="73"/>
      <c r="H35" s="75"/>
      <c r="I35" s="74"/>
    </row>
    <row r="36" spans="1:9" ht="18">
      <c r="A36" s="2"/>
      <c r="B36" s="22"/>
      <c r="C36" s="22"/>
      <c r="D36" s="22"/>
      <c r="E36" s="2"/>
      <c r="F36" s="2"/>
      <c r="G36" s="2"/>
      <c r="H36" s="2"/>
      <c r="I36" s="2"/>
    </row>
    <row r="37" spans="1:9" ht="18">
      <c r="A37" s="33"/>
      <c r="B37" s="35"/>
      <c r="C37" s="33"/>
      <c r="D37" s="33"/>
      <c r="E37" s="33"/>
      <c r="F37" s="33"/>
      <c r="G37" s="33"/>
      <c r="H37" s="33"/>
      <c r="I37" s="33" t="s">
        <v>93</v>
      </c>
    </row>
    <row r="38" spans="1:9" ht="18">
      <c r="A38" s="170" t="s">
        <v>53</v>
      </c>
      <c r="B38" s="169" t="s">
        <v>11</v>
      </c>
      <c r="C38" s="169" t="s">
        <v>15</v>
      </c>
      <c r="D38" s="169" t="s">
        <v>170</v>
      </c>
      <c r="E38" s="169" t="s">
        <v>83</v>
      </c>
      <c r="F38" s="169" t="s">
        <v>42</v>
      </c>
      <c r="G38" s="169"/>
      <c r="H38" s="169"/>
      <c r="I38" s="169"/>
    </row>
    <row r="39" spans="1:9" ht="18">
      <c r="A39" s="170"/>
      <c r="B39" s="169"/>
      <c r="C39" s="169"/>
      <c r="D39" s="169"/>
      <c r="E39" s="169"/>
      <c r="F39" s="13" t="s">
        <v>43</v>
      </c>
      <c r="G39" s="13" t="s">
        <v>44</v>
      </c>
      <c r="H39" s="13" t="s">
        <v>45</v>
      </c>
      <c r="I39" s="13" t="s">
        <v>20</v>
      </c>
    </row>
    <row r="40" spans="1:9" ht="18">
      <c r="A40" s="4">
        <v>1</v>
      </c>
      <c r="B40" s="5">
        <v>2</v>
      </c>
      <c r="C40" s="5">
        <v>3</v>
      </c>
      <c r="D40" s="5">
        <v>4</v>
      </c>
      <c r="E40" s="5">
        <v>5</v>
      </c>
      <c r="F40" s="5">
        <v>6</v>
      </c>
      <c r="G40" s="5">
        <v>7</v>
      </c>
      <c r="H40" s="5">
        <v>8</v>
      </c>
      <c r="I40" s="5">
        <v>9</v>
      </c>
    </row>
    <row r="41" spans="1:9" ht="17.399999999999999">
      <c r="A41" s="167" t="s">
        <v>85</v>
      </c>
      <c r="B41" s="167"/>
      <c r="C41" s="167"/>
      <c r="D41" s="167"/>
      <c r="E41" s="167"/>
      <c r="F41" s="167"/>
      <c r="G41" s="167"/>
      <c r="H41" s="167"/>
      <c r="I41" s="168"/>
    </row>
    <row r="42" spans="1:9" ht="17.399999999999999">
      <c r="A42" s="163" t="s">
        <v>96</v>
      </c>
      <c r="B42" s="163"/>
      <c r="C42" s="163"/>
      <c r="D42" s="163"/>
      <c r="E42" s="163"/>
      <c r="F42" s="163"/>
      <c r="G42" s="163"/>
      <c r="H42" s="163"/>
      <c r="I42" s="163"/>
    </row>
    <row r="43" spans="1:9" ht="36">
      <c r="A43" s="6" t="s">
        <v>91</v>
      </c>
      <c r="B43" s="7">
        <v>100</v>
      </c>
      <c r="C43" s="86">
        <v>0</v>
      </c>
      <c r="D43" s="87">
        <v>193594.99999999997</v>
      </c>
      <c r="E43" s="87">
        <f t="shared" ref="E43:E50" si="0">SUM(F43:I43)</f>
        <v>218000</v>
      </c>
      <c r="F43" s="86">
        <v>53000</v>
      </c>
      <c r="G43" s="86">
        <v>56000</v>
      </c>
      <c r="H43" s="86">
        <v>56000</v>
      </c>
      <c r="I43" s="86">
        <v>53000</v>
      </c>
    </row>
    <row r="44" spans="1:9" ht="18">
      <c r="A44" s="6" t="s">
        <v>165</v>
      </c>
      <c r="B44" s="7">
        <v>110</v>
      </c>
      <c r="C44" s="86"/>
      <c r="D44" s="87"/>
      <c r="E44" s="87">
        <f t="shared" si="0"/>
        <v>2000</v>
      </c>
      <c r="F44" s="86">
        <v>500</v>
      </c>
      <c r="G44" s="86">
        <v>500</v>
      </c>
      <c r="H44" s="86">
        <v>500</v>
      </c>
      <c r="I44" s="86">
        <v>500</v>
      </c>
    </row>
    <row r="45" spans="1:9" ht="36">
      <c r="A45" s="6" t="s">
        <v>92</v>
      </c>
      <c r="B45" s="7">
        <v>120</v>
      </c>
      <c r="C45" s="86">
        <f>SUM(C46:C47)</f>
        <v>0</v>
      </c>
      <c r="D45" s="87">
        <v>27045</v>
      </c>
      <c r="E45" s="87">
        <f t="shared" si="0"/>
        <v>31977.5</v>
      </c>
      <c r="F45" s="86">
        <f>F46+F47</f>
        <v>8487.5</v>
      </c>
      <c r="G45" s="86">
        <f t="shared" ref="G45:I45" si="1">G46+G47</f>
        <v>7830</v>
      </c>
      <c r="H45" s="86">
        <f t="shared" si="1"/>
        <v>7830</v>
      </c>
      <c r="I45" s="86">
        <f t="shared" si="1"/>
        <v>7830</v>
      </c>
    </row>
    <row r="46" spans="1:9" ht="54">
      <c r="A46" s="55" t="s">
        <v>188</v>
      </c>
      <c r="B46" s="58"/>
      <c r="C46" s="86"/>
      <c r="D46" s="87">
        <v>24027.5</v>
      </c>
      <c r="E46" s="87">
        <f t="shared" si="0"/>
        <v>24027.5</v>
      </c>
      <c r="F46" s="86">
        <v>6500</v>
      </c>
      <c r="G46" s="86">
        <v>5842.5</v>
      </c>
      <c r="H46" s="86">
        <v>5842.5</v>
      </c>
      <c r="I46" s="86">
        <v>5842.5</v>
      </c>
    </row>
    <row r="47" spans="1:9" ht="90">
      <c r="A47" s="55" t="s">
        <v>185</v>
      </c>
      <c r="B47" s="58">
        <v>123</v>
      </c>
      <c r="C47" s="86"/>
      <c r="D47" s="87">
        <v>3017.5</v>
      </c>
      <c r="E47" s="87">
        <f t="shared" si="0"/>
        <v>7950</v>
      </c>
      <c r="F47" s="86">
        <f>F66</f>
        <v>1987.5</v>
      </c>
      <c r="G47" s="86">
        <f t="shared" ref="G47:I47" si="2">G66</f>
        <v>1987.5</v>
      </c>
      <c r="H47" s="86">
        <f t="shared" si="2"/>
        <v>1987.5</v>
      </c>
      <c r="I47" s="86">
        <f t="shared" si="2"/>
        <v>1987.5</v>
      </c>
    </row>
    <row r="48" spans="1:9" ht="36">
      <c r="A48" s="105" t="s">
        <v>139</v>
      </c>
      <c r="B48" s="106">
        <v>130</v>
      </c>
      <c r="C48" s="107">
        <f>SUM(C49:C50)</f>
        <v>0</v>
      </c>
      <c r="D48" s="107">
        <v>200</v>
      </c>
      <c r="E48" s="107">
        <f t="shared" si="0"/>
        <v>200</v>
      </c>
      <c r="F48" s="107">
        <f>SUM(F49:F50)</f>
        <v>50</v>
      </c>
      <c r="G48" s="107">
        <f>SUM(G49:G50)</f>
        <v>50</v>
      </c>
      <c r="H48" s="107">
        <f>SUM(H49:H50)</f>
        <v>50</v>
      </c>
      <c r="I48" s="107">
        <f>SUM(I49:I50)</f>
        <v>50</v>
      </c>
    </row>
    <row r="49" spans="1:9" ht="18">
      <c r="A49" s="55" t="s">
        <v>140</v>
      </c>
      <c r="B49" s="59">
        <v>131</v>
      </c>
      <c r="C49" s="86"/>
      <c r="D49" s="87">
        <v>200</v>
      </c>
      <c r="E49" s="87">
        <f t="shared" si="0"/>
        <v>200</v>
      </c>
      <c r="F49" s="86">
        <v>50</v>
      </c>
      <c r="G49" s="86">
        <v>50</v>
      </c>
      <c r="H49" s="86">
        <v>50</v>
      </c>
      <c r="I49" s="86">
        <v>50</v>
      </c>
    </row>
    <row r="50" spans="1:9" ht="36">
      <c r="A50" s="55" t="s">
        <v>141</v>
      </c>
      <c r="B50" s="59">
        <v>132</v>
      </c>
      <c r="C50" s="86"/>
      <c r="D50" s="87">
        <v>0</v>
      </c>
      <c r="E50" s="87">
        <f t="shared" si="0"/>
        <v>0</v>
      </c>
      <c r="F50" s="86"/>
      <c r="G50" s="86"/>
      <c r="H50" s="86"/>
      <c r="I50" s="86"/>
    </row>
    <row r="51" spans="1:9" ht="17.399999999999999">
      <c r="A51" s="166" t="s">
        <v>147</v>
      </c>
      <c r="B51" s="167"/>
      <c r="C51" s="167"/>
      <c r="D51" s="167"/>
      <c r="E51" s="167"/>
      <c r="F51" s="167"/>
      <c r="G51" s="167"/>
      <c r="H51" s="167"/>
      <c r="I51" s="168"/>
    </row>
    <row r="52" spans="1:9" ht="18">
      <c r="A52" s="6" t="s">
        <v>121</v>
      </c>
      <c r="B52" s="4">
        <v>200</v>
      </c>
      <c r="C52" s="86"/>
      <c r="D52" s="89">
        <v>94000</v>
      </c>
      <c r="E52" s="89">
        <f t="shared" ref="E52:E68" si="3">SUM(F52:I52)</f>
        <v>98000</v>
      </c>
      <c r="F52" s="86">
        <v>24600</v>
      </c>
      <c r="G52" s="86">
        <v>24800</v>
      </c>
      <c r="H52" s="86">
        <v>24600</v>
      </c>
      <c r="I52" s="86">
        <v>24000</v>
      </c>
    </row>
    <row r="53" spans="1:9" ht="18">
      <c r="A53" s="6" t="s">
        <v>122</v>
      </c>
      <c r="B53" s="4">
        <v>210</v>
      </c>
      <c r="C53" s="86"/>
      <c r="D53" s="89">
        <v>20680</v>
      </c>
      <c r="E53" s="89">
        <f t="shared" si="3"/>
        <v>21560</v>
      </c>
      <c r="F53" s="86">
        <f>F52*22/100</f>
        <v>5412</v>
      </c>
      <c r="G53" s="86">
        <f t="shared" ref="G53:I53" si="4">G52*22/100</f>
        <v>5456</v>
      </c>
      <c r="H53" s="86">
        <f t="shared" si="4"/>
        <v>5412</v>
      </c>
      <c r="I53" s="86">
        <f t="shared" si="4"/>
        <v>5280</v>
      </c>
    </row>
    <row r="54" spans="1:9" ht="36">
      <c r="A54" s="6" t="s">
        <v>123</v>
      </c>
      <c r="B54" s="4">
        <v>220</v>
      </c>
      <c r="C54" s="86"/>
      <c r="D54" s="89">
        <v>4420</v>
      </c>
      <c r="E54" s="89">
        <f t="shared" si="3"/>
        <v>6000</v>
      </c>
      <c r="F54" s="86">
        <v>1500</v>
      </c>
      <c r="G54" s="86">
        <v>1500</v>
      </c>
      <c r="H54" s="86">
        <v>1500</v>
      </c>
      <c r="I54" s="86">
        <v>1500</v>
      </c>
    </row>
    <row r="55" spans="1:9" ht="36">
      <c r="A55" s="6" t="s">
        <v>124</v>
      </c>
      <c r="B55" s="4">
        <v>230</v>
      </c>
      <c r="C55" s="86"/>
      <c r="D55" s="89">
        <v>35480</v>
      </c>
      <c r="E55" s="89">
        <f t="shared" si="3"/>
        <v>45918.8</v>
      </c>
      <c r="F55" s="86">
        <v>11479.7</v>
      </c>
      <c r="G55" s="86">
        <v>11479.7</v>
      </c>
      <c r="H55" s="86">
        <v>11479.7</v>
      </c>
      <c r="I55" s="86">
        <v>11479.7</v>
      </c>
    </row>
    <row r="56" spans="1:9" ht="18">
      <c r="A56" s="6" t="s">
        <v>125</v>
      </c>
      <c r="B56" s="4">
        <v>240</v>
      </c>
      <c r="C56" s="86"/>
      <c r="D56" s="89">
        <v>3000</v>
      </c>
      <c r="E56" s="89">
        <f t="shared" si="3"/>
        <v>3000</v>
      </c>
      <c r="F56" s="86">
        <v>750</v>
      </c>
      <c r="G56" s="86">
        <v>750</v>
      </c>
      <c r="H56" s="86">
        <v>750</v>
      </c>
      <c r="I56" s="86">
        <v>750</v>
      </c>
    </row>
    <row r="57" spans="1:9" ht="18">
      <c r="A57" s="6" t="s">
        <v>126</v>
      </c>
      <c r="B57" s="4">
        <v>250</v>
      </c>
      <c r="C57" s="86"/>
      <c r="D57" s="89">
        <v>6000</v>
      </c>
      <c r="E57" s="89">
        <f t="shared" si="3"/>
        <v>6000</v>
      </c>
      <c r="F57" s="86">
        <v>2250</v>
      </c>
      <c r="G57" s="86">
        <v>1500</v>
      </c>
      <c r="H57" s="86">
        <v>1500</v>
      </c>
      <c r="I57" s="86">
        <v>750</v>
      </c>
    </row>
    <row r="58" spans="1:9" ht="18">
      <c r="A58" s="6" t="s">
        <v>127</v>
      </c>
      <c r="B58" s="4">
        <v>260</v>
      </c>
      <c r="C58" s="86"/>
      <c r="D58" s="89">
        <v>255</v>
      </c>
      <c r="E58" s="89">
        <f t="shared" si="3"/>
        <v>255</v>
      </c>
      <c r="F58" s="86">
        <v>30</v>
      </c>
      <c r="G58" s="86">
        <v>90</v>
      </c>
      <c r="H58" s="86">
        <v>90</v>
      </c>
      <c r="I58" s="86">
        <v>45</v>
      </c>
    </row>
    <row r="59" spans="1:9" ht="36">
      <c r="A59" s="6" t="s">
        <v>134</v>
      </c>
      <c r="B59" s="4">
        <v>270</v>
      </c>
      <c r="C59" s="86">
        <f>C60+C61+C62+C63+C64+C65</f>
        <v>0</v>
      </c>
      <c r="D59" s="89">
        <v>5403</v>
      </c>
      <c r="E59" s="89">
        <f>SUM(F59:I59)</f>
        <v>7084</v>
      </c>
      <c r="F59" s="86">
        <f>F60+F61+F62+F63+F64</f>
        <v>2657.5</v>
      </c>
      <c r="G59" s="86">
        <f t="shared" ref="G59:I59" si="5">G60+G61+G62+G63+G64</f>
        <v>1027</v>
      </c>
      <c r="H59" s="86">
        <f t="shared" si="5"/>
        <v>927</v>
      </c>
      <c r="I59" s="86">
        <f t="shared" si="5"/>
        <v>2472.5</v>
      </c>
    </row>
    <row r="60" spans="1:9" ht="18">
      <c r="A60" s="55" t="s">
        <v>128</v>
      </c>
      <c r="B60" s="4">
        <v>271</v>
      </c>
      <c r="C60" s="86"/>
      <c r="D60" s="89">
        <v>2190.9</v>
      </c>
      <c r="E60" s="89">
        <f t="shared" si="3"/>
        <v>2465</v>
      </c>
      <c r="F60" s="86">
        <v>1165</v>
      </c>
      <c r="G60" s="86">
        <v>200</v>
      </c>
      <c r="H60" s="86">
        <v>120</v>
      </c>
      <c r="I60" s="86">
        <v>980</v>
      </c>
    </row>
    <row r="61" spans="1:9" ht="36">
      <c r="A61" s="55" t="s">
        <v>129</v>
      </c>
      <c r="B61" s="4">
        <v>272</v>
      </c>
      <c r="C61" s="86"/>
      <c r="D61" s="89">
        <v>358.4</v>
      </c>
      <c r="E61" s="89">
        <f t="shared" si="3"/>
        <v>649</v>
      </c>
      <c r="F61" s="86">
        <v>162.5</v>
      </c>
      <c r="G61" s="86">
        <v>162</v>
      </c>
      <c r="H61" s="86">
        <v>162</v>
      </c>
      <c r="I61" s="86">
        <v>162.5</v>
      </c>
    </row>
    <row r="62" spans="1:9" ht="18">
      <c r="A62" s="55" t="s">
        <v>130</v>
      </c>
      <c r="B62" s="4">
        <v>273</v>
      </c>
      <c r="C62" s="86"/>
      <c r="D62" s="89">
        <v>2706</v>
      </c>
      <c r="E62" s="89">
        <f t="shared" si="3"/>
        <v>3650</v>
      </c>
      <c r="F62" s="86">
        <v>1225</v>
      </c>
      <c r="G62" s="86">
        <v>600</v>
      </c>
      <c r="H62" s="86">
        <v>600</v>
      </c>
      <c r="I62" s="86">
        <v>1225</v>
      </c>
    </row>
    <row r="63" spans="1:9" ht="18">
      <c r="A63" s="55" t="s">
        <v>131</v>
      </c>
      <c r="B63" s="4">
        <v>274</v>
      </c>
      <c r="C63" s="86"/>
      <c r="D63" s="89">
        <v>147.69999999999999</v>
      </c>
      <c r="E63" s="89">
        <f t="shared" si="3"/>
        <v>320</v>
      </c>
      <c r="F63" s="86">
        <v>105</v>
      </c>
      <c r="G63" s="86">
        <v>65</v>
      </c>
      <c r="H63" s="86">
        <v>45</v>
      </c>
      <c r="I63" s="86">
        <v>105</v>
      </c>
    </row>
    <row r="64" spans="1:9" ht="18">
      <c r="A64" s="55" t="s">
        <v>132</v>
      </c>
      <c r="B64" s="4">
        <v>275</v>
      </c>
      <c r="C64" s="86"/>
      <c r="D64" s="89">
        <v>0</v>
      </c>
      <c r="E64" s="89">
        <f t="shared" si="3"/>
        <v>0</v>
      </c>
      <c r="F64" s="86"/>
      <c r="G64" s="86"/>
      <c r="H64" s="86"/>
      <c r="I64" s="86"/>
    </row>
    <row r="65" spans="1:9" ht="18">
      <c r="A65" s="55" t="s">
        <v>133</v>
      </c>
      <c r="B65" s="4">
        <v>276</v>
      </c>
      <c r="C65" s="86"/>
      <c r="D65" s="89">
        <v>0</v>
      </c>
      <c r="E65" s="89">
        <f t="shared" si="3"/>
        <v>0</v>
      </c>
      <c r="F65" s="86"/>
      <c r="G65" s="86"/>
      <c r="H65" s="86"/>
      <c r="I65" s="86"/>
    </row>
    <row r="66" spans="1:9" ht="54">
      <c r="A66" s="6" t="s">
        <v>184</v>
      </c>
      <c r="B66" s="4">
        <v>280</v>
      </c>
      <c r="C66" s="86"/>
      <c r="D66" s="89">
        <v>3017.5</v>
      </c>
      <c r="E66" s="89">
        <f t="shared" si="3"/>
        <v>7950</v>
      </c>
      <c r="F66" s="86">
        <v>1987.5</v>
      </c>
      <c r="G66" s="86">
        <v>1987.5</v>
      </c>
      <c r="H66" s="86">
        <v>1987.5</v>
      </c>
      <c r="I66" s="86">
        <v>1987.5</v>
      </c>
    </row>
    <row r="67" spans="1:9" ht="18">
      <c r="A67" s="6" t="s">
        <v>135</v>
      </c>
      <c r="B67" s="4">
        <v>290</v>
      </c>
      <c r="C67" s="86"/>
      <c r="D67" s="89">
        <v>660</v>
      </c>
      <c r="E67" s="89">
        <f t="shared" si="3"/>
        <v>660</v>
      </c>
      <c r="F67" s="86">
        <v>165</v>
      </c>
      <c r="G67" s="86">
        <v>165</v>
      </c>
      <c r="H67" s="86">
        <v>165</v>
      </c>
      <c r="I67" s="86">
        <v>165</v>
      </c>
    </row>
    <row r="68" spans="1:9" ht="18">
      <c r="A68" s="6" t="s">
        <v>136</v>
      </c>
      <c r="B68" s="4">
        <v>300</v>
      </c>
      <c r="C68" s="86"/>
      <c r="D68" s="89">
        <v>0</v>
      </c>
      <c r="E68" s="89">
        <f t="shared" si="3"/>
        <v>0</v>
      </c>
      <c r="F68" s="86"/>
      <c r="G68" s="86"/>
      <c r="H68" s="86"/>
      <c r="I68" s="86"/>
    </row>
    <row r="69" spans="1:9" ht="36">
      <c r="A69" s="6" t="s">
        <v>143</v>
      </c>
      <c r="B69" s="4">
        <v>320</v>
      </c>
      <c r="C69" s="86"/>
      <c r="D69" s="89">
        <v>0</v>
      </c>
      <c r="E69" s="89">
        <f>SUM(F69:I69)</f>
        <v>0</v>
      </c>
      <c r="F69" s="86"/>
      <c r="G69" s="86"/>
      <c r="H69" s="86"/>
      <c r="I69" s="86"/>
    </row>
    <row r="70" spans="1:9" ht="18">
      <c r="A70" s="6"/>
      <c r="B70" s="4">
        <v>321</v>
      </c>
      <c r="C70" s="86"/>
      <c r="D70" s="89"/>
      <c r="E70" s="89"/>
      <c r="F70" s="86"/>
      <c r="G70" s="86"/>
      <c r="H70" s="86"/>
      <c r="I70" s="86"/>
    </row>
    <row r="71" spans="1:9" ht="18">
      <c r="A71" s="6" t="s">
        <v>137</v>
      </c>
      <c r="B71" s="4">
        <v>330</v>
      </c>
      <c r="C71" s="89">
        <f>SUM(C52:C59)+SUM(C66:C69)</f>
        <v>0</v>
      </c>
      <c r="D71" s="89">
        <v>172915.50000000003</v>
      </c>
      <c r="E71" s="89">
        <f>SUM(F71:I71)</f>
        <v>196427.8</v>
      </c>
      <c r="F71" s="89">
        <f>SUM(F52:F59)+SUM(F66:F69)</f>
        <v>50831.7</v>
      </c>
      <c r="G71" s="89">
        <f>SUM(G52:G59)+SUM(G66:G69)</f>
        <v>48755.199999999997</v>
      </c>
      <c r="H71" s="89">
        <f>SUM(H52:H59)+SUM(H66:H69)</f>
        <v>48411.199999999997</v>
      </c>
      <c r="I71" s="89">
        <f>SUM(I52:I59)+SUM(I66:I69)</f>
        <v>48429.7</v>
      </c>
    </row>
    <row r="72" spans="1:9" ht="17.399999999999999">
      <c r="A72" s="166" t="s">
        <v>144</v>
      </c>
      <c r="B72" s="167"/>
      <c r="C72" s="167"/>
      <c r="D72" s="167"/>
      <c r="E72" s="167"/>
      <c r="F72" s="167"/>
      <c r="G72" s="167"/>
      <c r="H72" s="167"/>
      <c r="I72" s="168"/>
    </row>
    <row r="73" spans="1:9" ht="18">
      <c r="A73" s="6" t="s">
        <v>145</v>
      </c>
      <c r="B73" s="4">
        <v>400</v>
      </c>
      <c r="C73" s="86">
        <f>C54+C55+C56+C59</f>
        <v>0</v>
      </c>
      <c r="D73" s="87">
        <v>48303</v>
      </c>
      <c r="E73" s="87">
        <f>SUM(F73:I73)</f>
        <v>62002.8</v>
      </c>
      <c r="F73" s="86">
        <f>F54+F55+F56+F59</f>
        <v>16387.2</v>
      </c>
      <c r="G73" s="86">
        <f>G54+G55+G56+G59</f>
        <v>14756.7</v>
      </c>
      <c r="H73" s="86">
        <f>H54+H55+H56+H59</f>
        <v>14656.7</v>
      </c>
      <c r="I73" s="86">
        <f>I54+I55+I56+I59</f>
        <v>16202.2</v>
      </c>
    </row>
    <row r="74" spans="1:9" ht="18">
      <c r="A74" s="6" t="s">
        <v>146</v>
      </c>
      <c r="B74" s="4">
        <v>410</v>
      </c>
      <c r="C74" s="86">
        <f>C52</f>
        <v>0</v>
      </c>
      <c r="D74" s="87">
        <v>94000</v>
      </c>
      <c r="E74" s="87">
        <f>SUM(F74:I74)</f>
        <v>98000</v>
      </c>
      <c r="F74" s="86">
        <f t="shared" ref="F74:I75" si="6">F52</f>
        <v>24600</v>
      </c>
      <c r="G74" s="86">
        <f t="shared" si="6"/>
        <v>24800</v>
      </c>
      <c r="H74" s="86">
        <f t="shared" si="6"/>
        <v>24600</v>
      </c>
      <c r="I74" s="86">
        <f t="shared" si="6"/>
        <v>24000</v>
      </c>
    </row>
    <row r="75" spans="1:9" ht="18">
      <c r="A75" s="6" t="s">
        <v>148</v>
      </c>
      <c r="B75" s="4">
        <v>420</v>
      </c>
      <c r="C75" s="86">
        <f>C53</f>
        <v>0</v>
      </c>
      <c r="D75" s="87">
        <v>20680</v>
      </c>
      <c r="E75" s="87">
        <f>SUM(F75:I75)</f>
        <v>21560</v>
      </c>
      <c r="F75" s="86">
        <f t="shared" si="6"/>
        <v>5412</v>
      </c>
      <c r="G75" s="86">
        <f t="shared" si="6"/>
        <v>5456</v>
      </c>
      <c r="H75" s="86">
        <f t="shared" si="6"/>
        <v>5412</v>
      </c>
      <c r="I75" s="86">
        <f t="shared" si="6"/>
        <v>5280</v>
      </c>
    </row>
    <row r="76" spans="1:9" ht="18">
      <c r="A76" s="6" t="s">
        <v>149</v>
      </c>
      <c r="B76" s="4">
        <v>440</v>
      </c>
      <c r="C76" s="86">
        <f>C57+C58+C66+C67+C68+C69</f>
        <v>0</v>
      </c>
      <c r="D76" s="87">
        <v>9932.5</v>
      </c>
      <c r="E76" s="87">
        <f>SUM(F76:I76)</f>
        <v>14865</v>
      </c>
      <c r="F76" s="86">
        <f>F57+F58+F66+F67+F68+F69</f>
        <v>4432.5</v>
      </c>
      <c r="G76" s="86">
        <f>G57+G58+G66+G67+G68+G69</f>
        <v>3742.5</v>
      </c>
      <c r="H76" s="86">
        <f>H57+H58+H66+H67+H68+H69</f>
        <v>3742.5</v>
      </c>
      <c r="I76" s="86">
        <f>I57+I58+I66+I67+I68+I69</f>
        <v>2947.5</v>
      </c>
    </row>
    <row r="77" spans="1:9" ht="18">
      <c r="A77" s="6" t="s">
        <v>150</v>
      </c>
      <c r="B77" s="4">
        <v>450</v>
      </c>
      <c r="C77" s="89">
        <f>SUM(C73:C76)</f>
        <v>0</v>
      </c>
      <c r="D77" s="89">
        <v>172915.50000000003</v>
      </c>
      <c r="E77" s="89">
        <f>SUM(F77:I77)</f>
        <v>196427.8</v>
      </c>
      <c r="F77" s="89">
        <f>SUM(F73:F76)</f>
        <v>50831.7</v>
      </c>
      <c r="G77" s="89">
        <f>SUM(G73:G76)</f>
        <v>48755.199999999997</v>
      </c>
      <c r="H77" s="89">
        <f>SUM(H73:H76)</f>
        <v>48411.199999999997</v>
      </c>
      <c r="I77" s="89">
        <f>SUM(I73:I76)</f>
        <v>48429.7</v>
      </c>
    </row>
    <row r="78" spans="1:9" ht="17.399999999999999">
      <c r="A78" s="166" t="s">
        <v>98</v>
      </c>
      <c r="B78" s="167"/>
      <c r="C78" s="167"/>
      <c r="D78" s="167"/>
      <c r="E78" s="167"/>
      <c r="F78" s="167"/>
      <c r="G78" s="167"/>
      <c r="H78" s="167"/>
      <c r="I78" s="168"/>
    </row>
    <row r="79" spans="1:9" ht="36">
      <c r="A79" s="6" t="s">
        <v>110</v>
      </c>
      <c r="B79" s="4">
        <v>500</v>
      </c>
      <c r="C79" s="89">
        <f>SUM(C80)</f>
        <v>0</v>
      </c>
      <c r="D79" s="89">
        <v>0</v>
      </c>
      <c r="E79" s="89">
        <f>SUM(F79:I79)</f>
        <v>0</v>
      </c>
      <c r="F79" s="89">
        <f>SUM(F80)</f>
        <v>0</v>
      </c>
      <c r="G79" s="89">
        <f>SUM(G80)</f>
        <v>0</v>
      </c>
      <c r="H79" s="89">
        <f>SUM(H80)</f>
        <v>0</v>
      </c>
      <c r="I79" s="89">
        <f>SUM(I80)</f>
        <v>0</v>
      </c>
    </row>
    <row r="80" spans="1:9" ht="36">
      <c r="A80" s="6" t="s">
        <v>97</v>
      </c>
      <c r="B80" s="59">
        <v>501</v>
      </c>
      <c r="C80" s="86"/>
      <c r="D80" s="87">
        <v>0</v>
      </c>
      <c r="E80" s="87">
        <f>SUM(F80:I80)</f>
        <v>0</v>
      </c>
      <c r="F80" s="86"/>
      <c r="G80" s="86"/>
      <c r="H80" s="86"/>
      <c r="I80" s="86"/>
    </row>
    <row r="81" spans="1:9" ht="34.799999999999997">
      <c r="A81" s="8" t="s">
        <v>95</v>
      </c>
      <c r="B81" s="41">
        <v>510</v>
      </c>
      <c r="C81" s="89">
        <f>SUM(C82:C87)</f>
        <v>0</v>
      </c>
      <c r="D81" s="89">
        <v>46351</v>
      </c>
      <c r="E81" s="89">
        <f t="shared" ref="E81:E87" si="7">SUM(F81:I81)</f>
        <v>24300</v>
      </c>
      <c r="F81" s="89">
        <f>SUM(F82:F87)</f>
        <v>2500</v>
      </c>
      <c r="G81" s="89">
        <f>SUM(G82:G87)</f>
        <v>8200</v>
      </c>
      <c r="H81" s="89">
        <f>SUM(H82:H87)</f>
        <v>9500</v>
      </c>
      <c r="I81" s="89">
        <f>SUM(I82:I87)</f>
        <v>4100</v>
      </c>
    </row>
    <row r="82" spans="1:9" ht="18">
      <c r="A82" s="6" t="s">
        <v>0</v>
      </c>
      <c r="B82" s="60">
        <v>511</v>
      </c>
      <c r="C82" s="86"/>
      <c r="D82" s="89">
        <v>0</v>
      </c>
      <c r="E82" s="89">
        <f t="shared" si="7"/>
        <v>0</v>
      </c>
      <c r="F82" s="86"/>
      <c r="G82" s="86"/>
      <c r="H82" s="86"/>
      <c r="I82" s="86"/>
    </row>
    <row r="83" spans="1:9" ht="36">
      <c r="A83" s="6" t="s">
        <v>1</v>
      </c>
      <c r="B83" s="61">
        <v>512</v>
      </c>
      <c r="C83" s="86"/>
      <c r="D83" s="89">
        <v>28651</v>
      </c>
      <c r="E83" s="89">
        <f t="shared" si="7"/>
        <v>6600</v>
      </c>
      <c r="F83" s="86">
        <f>'1.2. Інша інфо_2'!AB8</f>
        <v>0</v>
      </c>
      <c r="G83" s="86">
        <f>'1.2. Інша інфо_2'!AC8</f>
        <v>2200</v>
      </c>
      <c r="H83" s="86">
        <f>'1.2. Інша інфо_2'!AD8</f>
        <v>3500</v>
      </c>
      <c r="I83" s="86">
        <f>'1.2. Інша інфо_2'!AE8</f>
        <v>900</v>
      </c>
    </row>
    <row r="84" spans="1:9" ht="36">
      <c r="A84" s="6" t="s">
        <v>14</v>
      </c>
      <c r="B84" s="60">
        <v>513</v>
      </c>
      <c r="C84" s="86"/>
      <c r="D84" s="89">
        <v>0</v>
      </c>
      <c r="E84" s="89">
        <f t="shared" si="7"/>
        <v>0</v>
      </c>
      <c r="F84" s="86"/>
      <c r="G84" s="86"/>
      <c r="H84" s="86"/>
      <c r="I84" s="86"/>
    </row>
    <row r="85" spans="1:9" ht="36">
      <c r="A85" s="6" t="s">
        <v>2</v>
      </c>
      <c r="B85" s="61">
        <v>514</v>
      </c>
      <c r="C85" s="86"/>
      <c r="D85" s="89">
        <v>0</v>
      </c>
      <c r="E85" s="89">
        <f t="shared" si="7"/>
        <v>0</v>
      </c>
      <c r="F85" s="86"/>
      <c r="G85" s="86"/>
      <c r="H85" s="86"/>
      <c r="I85" s="86"/>
    </row>
    <row r="86" spans="1:9" ht="54">
      <c r="A86" s="6" t="s">
        <v>19</v>
      </c>
      <c r="B86" s="60">
        <v>515</v>
      </c>
      <c r="C86" s="86"/>
      <c r="D86" s="89">
        <v>0</v>
      </c>
      <c r="E86" s="89">
        <f t="shared" si="7"/>
        <v>0</v>
      </c>
      <c r="F86" s="86"/>
      <c r="G86" s="86"/>
      <c r="H86" s="86"/>
      <c r="I86" s="86"/>
    </row>
    <row r="87" spans="1:9" ht="18">
      <c r="A87" s="6" t="s">
        <v>69</v>
      </c>
      <c r="B87" s="59">
        <v>516</v>
      </c>
      <c r="C87" s="86"/>
      <c r="D87" s="89">
        <v>17700</v>
      </c>
      <c r="E87" s="89">
        <f t="shared" si="7"/>
        <v>17700</v>
      </c>
      <c r="F87" s="86">
        <v>2500</v>
      </c>
      <c r="G87" s="86">
        <v>6000</v>
      </c>
      <c r="H87" s="86">
        <v>6000</v>
      </c>
      <c r="I87" s="86">
        <v>3200</v>
      </c>
    </row>
    <row r="88" spans="1:9" ht="17.399999999999999">
      <c r="A88" s="166" t="s">
        <v>109</v>
      </c>
      <c r="B88" s="167"/>
      <c r="C88" s="167"/>
      <c r="D88" s="167"/>
      <c r="E88" s="167"/>
      <c r="F88" s="167"/>
      <c r="G88" s="167"/>
      <c r="H88" s="167"/>
      <c r="I88" s="168"/>
    </row>
    <row r="89" spans="1:9" ht="36">
      <c r="A89" s="6" t="s">
        <v>111</v>
      </c>
      <c r="B89" s="4">
        <v>600</v>
      </c>
      <c r="C89" s="89">
        <f>SUM(C90:C93)</f>
        <v>0</v>
      </c>
      <c r="D89" s="89">
        <v>0</v>
      </c>
      <c r="E89" s="89">
        <f t="shared" ref="E89:E97" si="8">SUM(F89:I89)</f>
        <v>0</v>
      </c>
      <c r="F89" s="89">
        <f>SUM(F90:F93)</f>
        <v>0</v>
      </c>
      <c r="G89" s="89">
        <f>SUM(G90:G93)</f>
        <v>0</v>
      </c>
      <c r="H89" s="89">
        <f>SUM(H90:H93)</f>
        <v>0</v>
      </c>
      <c r="I89" s="89">
        <f>SUM(I90:I93)</f>
        <v>0</v>
      </c>
    </row>
    <row r="90" spans="1:9" ht="18">
      <c r="A90" s="55" t="s">
        <v>112</v>
      </c>
      <c r="B90" s="59">
        <v>601</v>
      </c>
      <c r="C90" s="86"/>
      <c r="D90" s="86">
        <v>0</v>
      </c>
      <c r="E90" s="88">
        <f t="shared" si="8"/>
        <v>0</v>
      </c>
      <c r="F90" s="86"/>
      <c r="G90" s="86"/>
      <c r="H90" s="86"/>
      <c r="I90" s="86"/>
    </row>
    <row r="91" spans="1:9" ht="18">
      <c r="A91" s="55" t="s">
        <v>113</v>
      </c>
      <c r="B91" s="59">
        <v>602</v>
      </c>
      <c r="C91" s="86"/>
      <c r="D91" s="86">
        <v>0</v>
      </c>
      <c r="E91" s="88">
        <f t="shared" si="8"/>
        <v>0</v>
      </c>
      <c r="F91" s="86"/>
      <c r="G91" s="86"/>
      <c r="H91" s="86"/>
      <c r="I91" s="86"/>
    </row>
    <row r="92" spans="1:9" ht="18">
      <c r="A92" s="55" t="s">
        <v>114</v>
      </c>
      <c r="B92" s="59">
        <v>603</v>
      </c>
      <c r="C92" s="86"/>
      <c r="D92" s="86">
        <v>0</v>
      </c>
      <c r="E92" s="88">
        <f t="shared" si="8"/>
        <v>0</v>
      </c>
      <c r="F92" s="86"/>
      <c r="G92" s="86"/>
      <c r="H92" s="86"/>
      <c r="I92" s="86"/>
    </row>
    <row r="93" spans="1:9" ht="18">
      <c r="A93" s="6" t="s">
        <v>115</v>
      </c>
      <c r="B93" s="4">
        <v>610</v>
      </c>
      <c r="C93" s="86"/>
      <c r="D93" s="86">
        <v>0</v>
      </c>
      <c r="E93" s="88">
        <f t="shared" si="8"/>
        <v>0</v>
      </c>
      <c r="F93" s="86"/>
      <c r="G93" s="86"/>
      <c r="H93" s="86"/>
      <c r="I93" s="86"/>
    </row>
    <row r="94" spans="1:9" ht="36">
      <c r="A94" s="6" t="s">
        <v>116</v>
      </c>
      <c r="B94" s="4">
        <v>620</v>
      </c>
      <c r="C94" s="89">
        <f>SUM(C95:C98)</f>
        <v>0</v>
      </c>
      <c r="D94" s="89">
        <v>0</v>
      </c>
      <c r="E94" s="89">
        <f t="shared" si="8"/>
        <v>0</v>
      </c>
      <c r="F94" s="89">
        <f>SUM(F95:F98)</f>
        <v>0</v>
      </c>
      <c r="G94" s="89">
        <f>SUM(G95:G98)</f>
        <v>0</v>
      </c>
      <c r="H94" s="89">
        <f>SUM(H95:H98)</f>
        <v>0</v>
      </c>
      <c r="I94" s="89">
        <f>SUM(I95:I98)</f>
        <v>0</v>
      </c>
    </row>
    <row r="95" spans="1:9" ht="18">
      <c r="A95" s="55" t="s">
        <v>112</v>
      </c>
      <c r="B95" s="59">
        <v>621</v>
      </c>
      <c r="C95" s="86"/>
      <c r="D95" s="86">
        <v>0</v>
      </c>
      <c r="E95" s="88">
        <f t="shared" si="8"/>
        <v>0</v>
      </c>
      <c r="F95" s="86"/>
      <c r="G95" s="86"/>
      <c r="H95" s="86"/>
      <c r="I95" s="86"/>
    </row>
    <row r="96" spans="1:9" ht="18">
      <c r="A96" s="55" t="s">
        <v>113</v>
      </c>
      <c r="B96" s="59">
        <v>622</v>
      </c>
      <c r="C96" s="86"/>
      <c r="D96" s="86">
        <v>0</v>
      </c>
      <c r="E96" s="88">
        <f t="shared" si="8"/>
        <v>0</v>
      </c>
      <c r="F96" s="86"/>
      <c r="G96" s="86"/>
      <c r="H96" s="86"/>
      <c r="I96" s="86"/>
    </row>
    <row r="97" spans="1:9" ht="18">
      <c r="A97" s="55" t="s">
        <v>114</v>
      </c>
      <c r="B97" s="59">
        <v>623</v>
      </c>
      <c r="C97" s="86"/>
      <c r="D97" s="86">
        <v>0</v>
      </c>
      <c r="E97" s="88">
        <f t="shared" si="8"/>
        <v>0</v>
      </c>
      <c r="F97" s="86"/>
      <c r="G97" s="86"/>
      <c r="H97" s="86"/>
      <c r="I97" s="86"/>
    </row>
    <row r="98" spans="1:9" ht="18">
      <c r="A98" s="6" t="s">
        <v>73</v>
      </c>
      <c r="B98" s="4">
        <v>630</v>
      </c>
      <c r="C98" s="86"/>
      <c r="D98" s="86">
        <v>0</v>
      </c>
      <c r="E98" s="88">
        <f>SUM(F98:I98)</f>
        <v>0</v>
      </c>
      <c r="F98" s="86"/>
      <c r="G98" s="86"/>
      <c r="H98" s="86"/>
      <c r="I98" s="86"/>
    </row>
    <row r="99" spans="1:9" ht="17.399999999999999">
      <c r="A99" s="8" t="s">
        <v>12</v>
      </c>
      <c r="B99" s="9">
        <v>700</v>
      </c>
      <c r="C99" s="90">
        <f>C43+C44+C45+C48+C79+C89</f>
        <v>0</v>
      </c>
      <c r="D99" s="90">
        <v>222840</v>
      </c>
      <c r="E99" s="90">
        <f>SUM(F99:I99)</f>
        <v>252177.5</v>
      </c>
      <c r="F99" s="90">
        <f>F43+F44+F45+F48+F79+F89</f>
        <v>62037.5</v>
      </c>
      <c r="G99" s="90">
        <f>G43+G44+G45+G48+G79+G89</f>
        <v>64380</v>
      </c>
      <c r="H99" s="90">
        <f>H43+H44+H45+H48+H79+H89</f>
        <v>64380</v>
      </c>
      <c r="I99" s="90">
        <f>I43+I44+I45+I48+I79+I89</f>
        <v>61380</v>
      </c>
    </row>
    <row r="100" spans="1:9" ht="17.399999999999999">
      <c r="A100" s="8" t="s">
        <v>33</v>
      </c>
      <c r="B100" s="9">
        <v>800</v>
      </c>
      <c r="C100" s="90">
        <f>C71+C94+C81</f>
        <v>0</v>
      </c>
      <c r="D100" s="90">
        <v>219266.50000000003</v>
      </c>
      <c r="E100" s="90">
        <f>SUM(F100:I100)</f>
        <v>220727.8</v>
      </c>
      <c r="F100" s="90">
        <f>F71+F94+F81</f>
        <v>53331.7</v>
      </c>
      <c r="G100" s="90">
        <f>G71+G94+G81</f>
        <v>56955.199999999997</v>
      </c>
      <c r="H100" s="90">
        <f>H71+H94+H81</f>
        <v>57911.199999999997</v>
      </c>
      <c r="I100" s="90">
        <f>I71+I94+I81</f>
        <v>52529.7</v>
      </c>
    </row>
    <row r="101" spans="1:9" ht="18">
      <c r="A101" s="6" t="s">
        <v>100</v>
      </c>
      <c r="B101" s="7">
        <v>850</v>
      </c>
      <c r="C101" s="86">
        <f>C99+C100</f>
        <v>0</v>
      </c>
      <c r="D101" s="86">
        <v>3573.4999999999927</v>
      </c>
      <c r="E101" s="88">
        <f>SUM(F101:I101)</f>
        <v>31449.700000000012</v>
      </c>
      <c r="F101" s="86">
        <f>F99-F100</f>
        <v>8705.8000000000029</v>
      </c>
      <c r="G101" s="86">
        <f>G99-G100</f>
        <v>7424.8000000000029</v>
      </c>
      <c r="H101" s="86">
        <f>H99-H100</f>
        <v>6468.8000000000029</v>
      </c>
      <c r="I101" s="86">
        <f>I99-I100</f>
        <v>8850.3000000000029</v>
      </c>
    </row>
    <row r="102" spans="1:9" ht="17.399999999999999">
      <c r="A102" s="166" t="s">
        <v>101</v>
      </c>
      <c r="B102" s="167"/>
      <c r="C102" s="91"/>
      <c r="D102" s="91"/>
      <c r="E102" s="92"/>
      <c r="F102" s="92" t="s">
        <v>104</v>
      </c>
      <c r="G102" s="92" t="s">
        <v>105</v>
      </c>
      <c r="H102" s="92" t="s">
        <v>102</v>
      </c>
      <c r="I102" s="92" t="s">
        <v>103</v>
      </c>
    </row>
    <row r="103" spans="1:9" ht="18">
      <c r="A103" s="6" t="s">
        <v>117</v>
      </c>
      <c r="B103" s="7">
        <v>900</v>
      </c>
      <c r="C103" s="86"/>
      <c r="D103" s="86"/>
      <c r="E103" s="86"/>
      <c r="F103" s="93">
        <v>530</v>
      </c>
      <c r="G103" s="93">
        <v>530</v>
      </c>
      <c r="H103" s="93">
        <v>530</v>
      </c>
      <c r="I103" s="93">
        <v>530</v>
      </c>
    </row>
    <row r="104" spans="1:9" ht="18">
      <c r="A104" s="6" t="s">
        <v>151</v>
      </c>
      <c r="B104" s="7">
        <v>910</v>
      </c>
      <c r="C104" s="86"/>
      <c r="D104" s="86"/>
      <c r="E104" s="86"/>
      <c r="F104" s="86">
        <f>45239.3+F83</f>
        <v>45239.3</v>
      </c>
      <c r="G104" s="86">
        <f>F104+G83</f>
        <v>47439.3</v>
      </c>
      <c r="H104" s="86">
        <f>G104+H83</f>
        <v>50939.3</v>
      </c>
      <c r="I104" s="86">
        <f>H104+I83</f>
        <v>51839.3</v>
      </c>
    </row>
    <row r="105" spans="1:9" ht="18">
      <c r="A105" s="6" t="s">
        <v>106</v>
      </c>
      <c r="B105" s="7">
        <v>920</v>
      </c>
      <c r="C105" s="86"/>
      <c r="D105" s="86"/>
      <c r="E105" s="86"/>
      <c r="F105" s="86"/>
      <c r="G105" s="86"/>
      <c r="H105" s="86"/>
      <c r="I105" s="86"/>
    </row>
    <row r="106" spans="1:9" ht="36">
      <c r="A106" s="6" t="s">
        <v>118</v>
      </c>
      <c r="B106" s="7">
        <v>930</v>
      </c>
      <c r="C106" s="86"/>
      <c r="D106" s="86"/>
      <c r="E106" s="86"/>
      <c r="F106" s="86"/>
      <c r="G106" s="86"/>
      <c r="H106" s="86"/>
      <c r="I106" s="86"/>
    </row>
    <row r="107" spans="1:9" ht="18">
      <c r="A107" s="6" t="s">
        <v>152</v>
      </c>
      <c r="B107" s="7">
        <v>940</v>
      </c>
      <c r="C107" s="86"/>
      <c r="D107" s="86"/>
      <c r="E107" s="86"/>
      <c r="F107" s="86"/>
      <c r="G107" s="86"/>
      <c r="H107" s="86"/>
      <c r="I107" s="86"/>
    </row>
    <row r="108" spans="1:9" ht="18">
      <c r="A108" s="6" t="s">
        <v>153</v>
      </c>
      <c r="B108" s="7">
        <v>950</v>
      </c>
      <c r="C108" s="86"/>
      <c r="D108" s="86"/>
      <c r="E108" s="86"/>
      <c r="F108" s="86"/>
      <c r="G108" s="86"/>
      <c r="H108" s="86"/>
      <c r="I108" s="86"/>
    </row>
  </sheetData>
  <mergeCells count="34">
    <mergeCell ref="F11:I11"/>
    <mergeCell ref="F4:I4"/>
    <mergeCell ref="F5:I5"/>
    <mergeCell ref="F6:I6"/>
    <mergeCell ref="F7:I7"/>
    <mergeCell ref="F8:I8"/>
    <mergeCell ref="B32:E32"/>
    <mergeCell ref="F12:I12"/>
    <mergeCell ref="H22:I22"/>
    <mergeCell ref="A24:I24"/>
    <mergeCell ref="B25:E25"/>
    <mergeCell ref="H25:I25"/>
    <mergeCell ref="B26:G26"/>
    <mergeCell ref="B27:E27"/>
    <mergeCell ref="B28:E28"/>
    <mergeCell ref="B29:E29"/>
    <mergeCell ref="B30:G30"/>
    <mergeCell ref="B31:E31"/>
    <mergeCell ref="B33:G33"/>
    <mergeCell ref="B34:E34"/>
    <mergeCell ref="B35:F35"/>
    <mergeCell ref="A38:A39"/>
    <mergeCell ref="B38:B39"/>
    <mergeCell ref="C38:C39"/>
    <mergeCell ref="D38:D39"/>
    <mergeCell ref="E38:E39"/>
    <mergeCell ref="F38:I38"/>
    <mergeCell ref="A102:B102"/>
    <mergeCell ref="A41:I41"/>
    <mergeCell ref="A42:I42"/>
    <mergeCell ref="A51:I51"/>
    <mergeCell ref="A72:I72"/>
    <mergeCell ref="A78:I78"/>
    <mergeCell ref="A88:I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3</vt:i4>
      </vt:variant>
    </vt:vector>
  </HeadingPairs>
  <TitlesOfParts>
    <vt:vector size="8" baseType="lpstr">
      <vt:lpstr>I. Фін план</vt:lpstr>
      <vt:lpstr>1.1. Інша інфо_1</vt:lpstr>
      <vt:lpstr>1.2. Інша інфо_2</vt:lpstr>
      <vt:lpstr>поснювальна записка</vt:lpstr>
      <vt:lpstr>звіт про виконання </vt:lpstr>
      <vt:lpstr>'I. Фін план'!Заголовки_для_друку</vt:lpstr>
      <vt:lpstr>'1.1. Інша інфо_1'!Область_друку</vt:lpstr>
      <vt:lpstr>'1.2. Інша інфо_2'!Область_друку</vt:lpstr>
    </vt:vector>
  </TitlesOfParts>
  <Company>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Sania Kaziyk</cp:lastModifiedBy>
  <cp:lastPrinted>2025-09-10T11:07:28Z</cp:lastPrinted>
  <dcterms:created xsi:type="dcterms:W3CDTF">2003-03-13T16:00:22Z</dcterms:created>
  <dcterms:modified xsi:type="dcterms:W3CDTF">2025-09-11T06:58:03Z</dcterms:modified>
</cp:coreProperties>
</file>